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8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255" windowHeight="12225" tabRatio="682" activeTab="6"/>
  </bookViews>
  <sheets>
    <sheet name="legenda" sheetId="1" r:id="rId1"/>
    <sheet name="pak_1" sheetId="2" r:id="rId2"/>
    <sheet name="Pak_2" sheetId="3" r:id="rId3"/>
    <sheet name="Pak_3" sheetId="4" r:id="rId4"/>
    <sheet name="Pak_4" sheetId="5" r:id="rId5"/>
    <sheet name="Pak_5" sheetId="6" r:id="rId6"/>
    <sheet name="Pak_6" sheetId="7" r:id="rId7"/>
    <sheet name="Pak_7" sheetId="8" r:id="rId8"/>
    <sheet name="Pak_8" sheetId="9" r:id="rId9"/>
    <sheet name="Pak_9" sheetId="10" r:id="rId10"/>
    <sheet name="Pak_10" sheetId="11" r:id="rId11"/>
    <sheet name="Pak_11" sheetId="12" r:id="rId12"/>
    <sheet name="Pak_12" sheetId="13" r:id="rId13"/>
    <sheet name="Pak_13" sheetId="14" r:id="rId14"/>
    <sheet name="Pak_14" sheetId="15" r:id="rId15"/>
    <sheet name="Pak_15" sheetId="16" r:id="rId16"/>
    <sheet name="Pak_16" sheetId="17" r:id="rId17"/>
    <sheet name="Pak_17" sheetId="18" r:id="rId18"/>
    <sheet name="Pak_18" sheetId="19" r:id="rId19"/>
    <sheet name="Pak_19" sheetId="20" r:id="rId20"/>
    <sheet name="Pak_20" sheetId="21" r:id="rId21"/>
    <sheet name="Pak_21" sheetId="22" r:id="rId22"/>
    <sheet name="Pak_22" sheetId="23" r:id="rId23"/>
    <sheet name="Pak_23" sheetId="24" r:id="rId24"/>
    <sheet name="Pak_24" sheetId="25" r:id="rId25"/>
    <sheet name="Pak_25" sheetId="26" r:id="rId26"/>
    <sheet name="Pak_26" sheetId="27" r:id="rId27"/>
    <sheet name="Pak_27" sheetId="28" r:id="rId28"/>
    <sheet name="Pak_28" sheetId="29" r:id="rId29"/>
  </sheets>
  <definedNames>
    <definedName name="_xlnm.Print_Area" localSheetId="10">'Pak_10'!$A$1:$O$16</definedName>
    <definedName name="_xlnm.Print_Area" localSheetId="11">'Pak_11'!$A$1:$O$14</definedName>
    <definedName name="_xlnm.Print_Area" localSheetId="12">'Pak_12'!$A$1:$O$16</definedName>
    <definedName name="_xlnm.Print_Area" localSheetId="13">'Pak_13'!$A$1:$O$16</definedName>
    <definedName name="_xlnm.Print_Area" localSheetId="14">'Pak_14'!$A$1:$L$13</definedName>
    <definedName name="_xlnm.Print_Area" localSheetId="15">'Pak_15'!$A$1:$O$15</definedName>
    <definedName name="_xlnm.Print_Area" localSheetId="16">'Pak_16'!$A$1:$O$14</definedName>
    <definedName name="_xlnm.Print_Area" localSheetId="17">'Pak_17'!$A$1:$O$9</definedName>
    <definedName name="_xlnm.Print_Area" localSheetId="18">'Pak_18'!$A$1:$O$10</definedName>
    <definedName name="_xlnm.Print_Area" localSheetId="19">'Pak_19'!$A$1:$L$14</definedName>
    <definedName name="_xlnm.Print_Area" localSheetId="20">'Pak_20'!$A$1:$L$9</definedName>
    <definedName name="_xlnm.Print_Area" localSheetId="21">'Pak_21'!$A$1:$L$13</definedName>
    <definedName name="_xlnm.Print_Area" localSheetId="23">'Pak_23'!$A$1:$M$10</definedName>
    <definedName name="_xlnm.Print_Area" localSheetId="24">'Pak_24'!$A$1:$L$12</definedName>
    <definedName name="_xlnm.Print_Area" localSheetId="25">'Pak_25'!$A$1:$M$15</definedName>
    <definedName name="_xlnm.Print_Area" localSheetId="26">'Pak_26'!$A$1:$L$11</definedName>
    <definedName name="_xlnm.Print_Area" localSheetId="28">'Pak_28'!$A$1:$O$11</definedName>
    <definedName name="_xlnm.Print_Area" localSheetId="3">'Pak_3'!$A$1:$O$21</definedName>
    <definedName name="_xlnm.Print_Area" localSheetId="4">'Pak_4'!$A$1:$O$11</definedName>
    <definedName name="_xlnm.Print_Area" localSheetId="5">'Pak_5'!$A$1:$O$9</definedName>
    <definedName name="_xlnm.Print_Area" localSheetId="6">'Pak_6'!$A$1:$O$17</definedName>
    <definedName name="_xlnm.Print_Area" localSheetId="7">'Pak_7'!$A$1:$O$15</definedName>
    <definedName name="_xlnm.Print_Area" localSheetId="8">'Pak_8'!$A$1:$O$12</definedName>
    <definedName name="_xlnm.Print_Area" localSheetId="9">'Pak_9'!$A$1:$O$52</definedName>
    <definedName name="_xlnm.Print_Titles" localSheetId="9">'Pak_9'!$1:$5</definedName>
  </definedNames>
  <calcPr fullCalcOnLoad="1"/>
</workbook>
</file>

<file path=xl/sharedStrings.xml><?xml version="1.0" encoding="utf-8"?>
<sst xmlns="http://schemas.openxmlformats.org/spreadsheetml/2006/main" count="1032" uniqueCount="270">
  <si>
    <t>5/0</t>
  </si>
  <si>
    <t>75 cm</t>
  </si>
  <si>
    <t>4/0</t>
  </si>
  <si>
    <t>45 cm</t>
  </si>
  <si>
    <t>19 mm</t>
  </si>
  <si>
    <t>3/0</t>
  </si>
  <si>
    <t>2/0</t>
  </si>
  <si>
    <t>26 mm</t>
  </si>
  <si>
    <t>40 mm</t>
  </si>
  <si>
    <t>3/8 koła</t>
  </si>
  <si>
    <t>75cm</t>
  </si>
  <si>
    <t>rozmiar</t>
  </si>
  <si>
    <t>opis igły</t>
  </si>
  <si>
    <t>symbol igły</t>
  </si>
  <si>
    <t>cena netto</t>
  </si>
  <si>
    <t>cena brutto</t>
  </si>
  <si>
    <t>wartość netto</t>
  </si>
  <si>
    <t>VAT</t>
  </si>
  <si>
    <t>wartość brutto</t>
  </si>
  <si>
    <t>30mm</t>
  </si>
  <si>
    <t>100cm</t>
  </si>
  <si>
    <t>1/2koła</t>
  </si>
  <si>
    <t>długość igły +/-10%</t>
  </si>
  <si>
    <t>długość podwiązki</t>
  </si>
  <si>
    <t>kod</t>
  </si>
  <si>
    <t>ilość sztuk</t>
  </si>
  <si>
    <t>Wyszczególnienie/ nazwa handlowa</t>
  </si>
  <si>
    <t>SZEW SYNTETYCZNY, NIEWCHŁANIALNY, JEDNOWŁÓKNOWY, NYLONOWY</t>
  </si>
  <si>
    <t>3/8koła</t>
  </si>
  <si>
    <t>Pakiet 1</t>
  </si>
  <si>
    <t>Razem</t>
  </si>
  <si>
    <t>40mm</t>
  </si>
  <si>
    <t>45mm</t>
  </si>
  <si>
    <t xml:space="preserve">       **</t>
  </si>
  <si>
    <t xml:space="preserve">      **</t>
  </si>
  <si>
    <t>dł nitki podana lub dłuższa</t>
  </si>
  <si>
    <t xml:space="preserve">       </t>
  </si>
  <si>
    <t>Pakiet 2</t>
  </si>
  <si>
    <t>SZEW SYNTETYCZNY, NIEWCHŁANIALNY, JEDNOWŁÓKNOWY, POLIPROPYLENOWY</t>
  </si>
  <si>
    <t>8/0</t>
  </si>
  <si>
    <t>60cm</t>
  </si>
  <si>
    <t>p3/8koła</t>
  </si>
  <si>
    <t>9,3mm</t>
  </si>
  <si>
    <t xml:space="preserve">       *</t>
  </si>
  <si>
    <t>7/0</t>
  </si>
  <si>
    <t>11mm</t>
  </si>
  <si>
    <t>13mm</t>
  </si>
  <si>
    <t>90cm</t>
  </si>
  <si>
    <t>p1/2koła</t>
  </si>
  <si>
    <t>17mm</t>
  </si>
  <si>
    <t>6/0</t>
  </si>
  <si>
    <t>60 cm</t>
  </si>
  <si>
    <t>11 mm</t>
  </si>
  <si>
    <t xml:space="preserve">        *</t>
  </si>
  <si>
    <t>90 cm</t>
  </si>
  <si>
    <t>p1/2 koła</t>
  </si>
  <si>
    <t>20mm</t>
  </si>
  <si>
    <t>45cm</t>
  </si>
  <si>
    <t>16mm</t>
  </si>
  <si>
    <t>35mm</t>
  </si>
  <si>
    <t xml:space="preserve">    m</t>
  </si>
  <si>
    <t>17 mm</t>
  </si>
  <si>
    <t>26mm</t>
  </si>
  <si>
    <t>31mm</t>
  </si>
  <si>
    <t>50mm</t>
  </si>
  <si>
    <t>prosta</t>
  </si>
  <si>
    <t>60 mm</t>
  </si>
  <si>
    <t>8mm</t>
  </si>
  <si>
    <t>19mm</t>
  </si>
  <si>
    <t>1/2 koła</t>
  </si>
  <si>
    <t>20 mm</t>
  </si>
  <si>
    <t xml:space="preserve">           **</t>
  </si>
  <si>
    <t>22mm</t>
  </si>
  <si>
    <t>25 mm</t>
  </si>
  <si>
    <t>J igła</t>
  </si>
  <si>
    <t>36mm</t>
  </si>
  <si>
    <t>36 mm</t>
  </si>
  <si>
    <t>63mm</t>
  </si>
  <si>
    <t xml:space="preserve">        t</t>
  </si>
  <si>
    <t>48mm</t>
  </si>
  <si>
    <t>65 mm</t>
  </si>
  <si>
    <t>80 mm</t>
  </si>
  <si>
    <t>150cm</t>
  </si>
  <si>
    <t>12x45cm</t>
  </si>
  <si>
    <t>6x45cm</t>
  </si>
  <si>
    <t>Pakiet 4</t>
  </si>
  <si>
    <t>SZEW SYNTETYCZNY, WCHŁANIALNY, JEDNOWŁOKNOWY, OKRES PODTRZYMYWANIA TKANEK OK 2 MIESIĄCE, OKRES WCHŁANIANIA OK 180 DNI</t>
  </si>
  <si>
    <t>70cm</t>
  </si>
  <si>
    <t>70 cm</t>
  </si>
  <si>
    <t>1,5 m.pętla</t>
  </si>
  <si>
    <t>Pakiet 5</t>
  </si>
  <si>
    <t>SZEW SYNTETYCZNY, WCHŁANIALNY, PLECIONY, POWLEKANY, ZBUDOWANY Z KOPOLIMERU KWASU GLIKOLOWEGO I MLEKOWEGO, OKRES PODTRZYMYWANIA TKANEK DO 10 DNI, OKRES WCHŁANIANIA DO 42 DNI</t>
  </si>
  <si>
    <t>120cm</t>
  </si>
  <si>
    <t>10x75cm</t>
  </si>
  <si>
    <t>-</t>
  </si>
  <si>
    <t>bez igły</t>
  </si>
  <si>
    <t>Pakiet 6</t>
  </si>
  <si>
    <t>SZEW SYNTETYCZNY, NIEWCHŁANIALNY, POWLEKANY, PLECIONY, POLIESTROWY, POWLEKANY POLIBUTYLATEM</t>
  </si>
  <si>
    <t>30 mm</t>
  </si>
  <si>
    <t>4x75cm</t>
  </si>
  <si>
    <t>55mm</t>
  </si>
  <si>
    <t>1/4koła</t>
  </si>
  <si>
    <t>p</t>
  </si>
  <si>
    <t>8 mm</t>
  </si>
  <si>
    <t>Pakiet 7</t>
  </si>
  <si>
    <t>SZEW NIEWCHŁANIALNY, NATURALNY, PLECIONY (JEDWABNY)</t>
  </si>
  <si>
    <t>p3/8 koła</t>
  </si>
  <si>
    <t xml:space="preserve">      </t>
  </si>
  <si>
    <t>38 cm</t>
  </si>
  <si>
    <t>16 mm</t>
  </si>
  <si>
    <t>100 cm</t>
  </si>
  <si>
    <t>90 mm</t>
  </si>
  <si>
    <t>Pakiet 8</t>
  </si>
  <si>
    <t>SZEW NIEWCHŁANIALNY, SYNTETYCZNY, NYLONOWY, PLECIONY</t>
  </si>
  <si>
    <t>Pakiet 9</t>
  </si>
  <si>
    <t>SPECJALISTYCZNE SZWY OKULISTYCZNE</t>
  </si>
  <si>
    <t>9/0</t>
  </si>
  <si>
    <t>30  cm</t>
  </si>
  <si>
    <t>6 mm</t>
  </si>
  <si>
    <t>10/0</t>
  </si>
  <si>
    <t>30 cm</t>
  </si>
  <si>
    <t>SZEW, NIEWCHŁANIALNY, NATURALNY, PLECIONY (JEDWABNY)</t>
  </si>
  <si>
    <t>Pakiet 10</t>
  </si>
  <si>
    <t>SZEW SYNTETYCZNY, WCHŁANIALNY, JEDNOWŁÓKNOWY, OKRES PODTRZYMYWANIA TKANEK DO 2 TYGODNI, OKRES WCHŁANIANIA DO 56 DNI</t>
  </si>
  <si>
    <t>85mm</t>
  </si>
  <si>
    <t xml:space="preserve">   t</t>
  </si>
  <si>
    <t>64mm</t>
  </si>
  <si>
    <t>1/0</t>
  </si>
  <si>
    <t>37mm</t>
  </si>
  <si>
    <t>Pakiet 11</t>
  </si>
  <si>
    <t>Pakiet 13</t>
  </si>
  <si>
    <t xml:space="preserve">SZEW WCHŁANIALNY, SYNTETYCZNY, PLECIONY, POWLEKANY, OKRES PODTRZYMYWANIA TKANEK OK  21 DNI, OKRES WCHŁANIANIA DO 70 DNI </t>
  </si>
  <si>
    <t>opis</t>
  </si>
  <si>
    <t>52cm</t>
  </si>
  <si>
    <t>pętla podwiązkowa z aplikatorem</t>
  </si>
  <si>
    <t xml:space="preserve"> igła 1/2koła 26mm z aplikatorem</t>
  </si>
  <si>
    <t>Razem:</t>
  </si>
  <si>
    <t>Pakiet 12</t>
  </si>
  <si>
    <t>Pakiet 14</t>
  </si>
  <si>
    <t>SZEW NIEWCHŁANIALNY, SYNTETYCZNY, PLECIONY, POLIESTROWY POWLEKANY SILIKONEM</t>
  </si>
  <si>
    <t>8x75cm</t>
  </si>
  <si>
    <t xml:space="preserve">     PD</t>
  </si>
  <si>
    <t>90cm b</t>
  </si>
  <si>
    <t>90cm n</t>
  </si>
  <si>
    <t>77mm</t>
  </si>
  <si>
    <t>Pakiet 15</t>
  </si>
  <si>
    <t>SZEW NATURALNY LNIANY</t>
  </si>
  <si>
    <t>Pakiet 16</t>
  </si>
  <si>
    <t>SZEW JEDWABNY W SZPULKACH</t>
  </si>
  <si>
    <t>50 M</t>
  </si>
  <si>
    <t>JEDWAB W SZPULCE</t>
  </si>
  <si>
    <t>SZEW NIEWCHŁANIALNY - DRUT STALOWY</t>
  </si>
  <si>
    <t>4x45cm</t>
  </si>
  <si>
    <t>SIATKI PRZEPUKLINOWE PRZESTRZENNE</t>
  </si>
  <si>
    <t xml:space="preserve">                 rozmiar</t>
  </si>
  <si>
    <t>podwójna siatka polipropylenowa
(2 płaskie siatki połączone trwale łącznikiem)</t>
  </si>
  <si>
    <t>1siatka - 4,5cmx10cm,                 2 siatka -średnica-7,5cm</t>
  </si>
  <si>
    <t>1siatka - 4,5cmx10cm,                 2 siatka -średnica-10cm</t>
  </si>
  <si>
    <t>1siatka - 5,5cmx12,5cm,                 2 siatka -średnica-19cm</t>
  </si>
  <si>
    <t>podwójna siatka (polipropylen +monofilament wchłanialny)
(2 płaskie siatki połączone trwale łącznikiem)</t>
  </si>
  <si>
    <t>7,5cm/6cmx12cm</t>
  </si>
  <si>
    <t>10cm/6x12cm</t>
  </si>
  <si>
    <t>10cmx12cm/6x12cm</t>
  </si>
  <si>
    <t>PAKIET 19</t>
  </si>
  <si>
    <t>SIATKI PRZEPUKLINOWE POLIPROPYLENOWE</t>
  </si>
  <si>
    <t>siatka polipropylenowa</t>
  </si>
  <si>
    <t>15x15cm</t>
  </si>
  <si>
    <t>30x30cm</t>
  </si>
  <si>
    <t>PAKIET 20</t>
  </si>
  <si>
    <t>SIATKI PRZEPUKLINOWE KOMPOZYTOWE</t>
  </si>
  <si>
    <t>siatka kompozytowa (polipropylen+monofilament wchłanialny)</t>
  </si>
  <si>
    <t>15x30cm</t>
  </si>
  <si>
    <t>siatka kompozytowa (polipropylen+plecionka wchłanialna)</t>
  </si>
  <si>
    <t>15x17cm</t>
  </si>
  <si>
    <t>PAKIET 21</t>
  </si>
  <si>
    <t>SIATKI WCHŁANIALNE (TERMIN WCHŁONIĘCIA DO 70 DNI)</t>
  </si>
  <si>
    <t>18x10cm</t>
  </si>
  <si>
    <t>26x30</t>
  </si>
  <si>
    <t>PAKIET 22</t>
  </si>
  <si>
    <t>20cmx25cm</t>
  </si>
  <si>
    <t>30,5cmx30,5cm</t>
  </si>
  <si>
    <t>Materiały hemostatyczne</t>
  </si>
  <si>
    <t>wosk kostny</t>
  </si>
  <si>
    <t>2,5 g</t>
  </si>
  <si>
    <t>gąbka żelatynowa, hemostatyczna, wchłanialna</t>
  </si>
  <si>
    <t>gaza hemostatyczna, wchłanialna(utleniona regenerowana celuloza)</t>
  </si>
  <si>
    <t>clipsy naczyniowe tytanowe posiadające zewnętrzną i wew. rzeźbę</t>
  </si>
  <si>
    <t>średnio-duże a 108 klipsów</t>
  </si>
  <si>
    <t>średnie a 216 klipsów</t>
  </si>
  <si>
    <t>małe</t>
  </si>
  <si>
    <t>małe a 216 klipsów</t>
  </si>
  <si>
    <t>średnie</t>
  </si>
  <si>
    <t>8 cm x 8 cm</t>
  </si>
  <si>
    <t>INNE SPECJALISTYCZNE MATERIAŁY SZEWNE</t>
  </si>
  <si>
    <t>specjalistyczny szew  okrężny na szyjkę macicy</t>
  </si>
  <si>
    <t>J.M.</t>
  </si>
  <si>
    <t>szt.</t>
  </si>
  <si>
    <t>op.</t>
  </si>
  <si>
    <t>7cm x 5 cm x 1 cm x 1 szt.</t>
  </si>
  <si>
    <t>(5x7,5cm) x 12 szt.</t>
  </si>
  <si>
    <t>(10x20cm) x 12 szt.</t>
  </si>
  <si>
    <t>2 igły odwrotnietnące 3/8 koła 100 mm, dł.90 cm</t>
  </si>
  <si>
    <t>1 igła tępa 1/2 koła 85 mm, długość taśmy 60 cm, szerokość 0,3 mm</t>
  </si>
  <si>
    <t>2 igły okrągłe 1/2 koła o zakończeniu trokarowatym 48 mm, dł. 75 cm</t>
  </si>
  <si>
    <t>SZEW SYNTETYCZNY, NIEWCHŁANIALNY, POLIBUTESTROWY, JEDNOWŁÓKNOWY</t>
  </si>
  <si>
    <t>24mm</t>
  </si>
  <si>
    <t>SZEW SYNTETYCZNY, WCHŁANIALNY, JEDNOWŁÓKNOWY, OKRES PODTRZYMYWANIA TKANEK OK 3 TYGODNIE, OKRES WCHŁANIANIA DO 110 DNI</t>
  </si>
  <si>
    <t>PAKIET 25</t>
  </si>
  <si>
    <t>5/8 koła</t>
  </si>
  <si>
    <t>SIATKI POLIPROPYLENOWE SAMOPRZYLEPNE</t>
  </si>
  <si>
    <t>12 cm x 8 cm</t>
  </si>
  <si>
    <t>PAKIET 26</t>
  </si>
  <si>
    <t>PAKIET 27</t>
  </si>
  <si>
    <t>ZESTAW DO CHIRURGICZNEGO LECZENIA OTYŁOŚCI OLBRZYMIEJ</t>
  </si>
  <si>
    <t xml:space="preserve">      p</t>
  </si>
  <si>
    <t>Kalibracyjna sonda gastryczna</t>
  </si>
  <si>
    <t>ilość</t>
  </si>
  <si>
    <t>sztuka</t>
  </si>
  <si>
    <t>Pakiet 3</t>
  </si>
  <si>
    <t>Pakiet 17</t>
  </si>
  <si>
    <t>Pakiet 18</t>
  </si>
  <si>
    <t>PAKIET 23</t>
  </si>
  <si>
    <t>PAKIET 24</t>
  </si>
  <si>
    <t>igła tnąca</t>
  </si>
  <si>
    <t xml:space="preserve">         *</t>
  </si>
  <si>
    <t>igła kosmetyczna( plastyczna)</t>
  </si>
  <si>
    <t xml:space="preserve">         **</t>
  </si>
  <si>
    <t>igła tnąca kosmetyczna,dwuwklęsła</t>
  </si>
  <si>
    <t>igła odwrotnie tnąca</t>
  </si>
  <si>
    <t>igla okrągła</t>
  </si>
  <si>
    <t>igła okrągła zaostrzona</t>
  </si>
  <si>
    <t xml:space="preserve">         *    </t>
  </si>
  <si>
    <t>specjalistyczna igła do zespoleń naczyniowych,zaostrzona z mikroostrzem</t>
  </si>
  <si>
    <t>szpatuła</t>
  </si>
  <si>
    <t>igła konwencjonalnie tnąca, kosmetyczna II generacji, dwuwklęsła, PRIME</t>
  </si>
  <si>
    <t>igła okrągło-tnąca TAPERCUT</t>
  </si>
  <si>
    <t>podwójna igła</t>
  </si>
  <si>
    <t>mechanizm blokujący</t>
  </si>
  <si>
    <t xml:space="preserve">     t</t>
  </si>
  <si>
    <t>tępa</t>
  </si>
  <si>
    <t xml:space="preserve">PD - </t>
  </si>
  <si>
    <t>podkładka</t>
  </si>
  <si>
    <t>b</t>
  </si>
  <si>
    <t>biały</t>
  </si>
  <si>
    <t>n</t>
  </si>
  <si>
    <t>niebieski</t>
  </si>
  <si>
    <t>przekrój</t>
  </si>
  <si>
    <t>20 cm</t>
  </si>
  <si>
    <t>16,15 mm</t>
  </si>
  <si>
    <t>0,15 mm</t>
  </si>
  <si>
    <t>igła odwrotnie tnąca kosmetyczna dwuwklęsła</t>
  </si>
  <si>
    <t>igła odwrotnie tnąca kosmetyczna (plastyczna)</t>
  </si>
  <si>
    <t xml:space="preserve">        m</t>
  </si>
  <si>
    <t>5,51 mm</t>
  </si>
  <si>
    <t>6,55 mm</t>
  </si>
  <si>
    <t>0,23 mm</t>
  </si>
  <si>
    <t xml:space="preserve">         p</t>
  </si>
  <si>
    <t>SZEW NIEWCHŁANIALNY, MONOFILAMENTOWY - do fiksacji przeztwardówkowej soczewek</t>
  </si>
  <si>
    <t>SZEW WCHŁANIALNY, MONOFILAMENTOWY - jaskra, okuloplastyka: spojówka</t>
  </si>
  <si>
    <t>Wartość + inflacja:</t>
  </si>
  <si>
    <t>legenda:</t>
  </si>
  <si>
    <t>SZEW SYNTETYCZNY WCHŁANIALNY, MONOFILAMENT, OKRES PODTRZYMYWANIA TKANEK OK 21, 28  DNI, OKRES WCHŁANIANIA DO 120 DNI  z powleczeniem antybakteryjnym</t>
  </si>
  <si>
    <t>6 x 11 cm</t>
  </si>
  <si>
    <t>SIATKI PRZEPUKLINOWE DO ZAOPATRYWANIA PRZEPUKLIN W BLIŹNIE POOPERACYJNEJ (BUDOWA: POLIPROPYLEN LAMINOWANY DWUSTRONNIE POLIDIOKSANONEM, pokryta wchłanialną celulozą)</t>
  </si>
  <si>
    <r>
      <t xml:space="preserve">a) </t>
    </r>
    <r>
      <rPr>
        <b/>
        <sz val="10"/>
        <rFont val="Arial"/>
        <family val="2"/>
      </rPr>
      <t>Regulowana opaska niskociśnieniowa</t>
    </r>
    <r>
      <rPr>
        <sz val="10"/>
        <rFont val="Arial"/>
        <family val="2"/>
      </rPr>
      <t xml:space="preserve">
- automatycznie ukształtowana - eliminacja możliwych pęknięć, obła bezkrawędziowa,
- zewnętrzna powierzchnia opaski dodatkowo wzmocniona,
- wykonana z miękkiegi silikonu,
- elastyczna, łatwo implantowana,
- automatyczne zapięcie z konieczności szycia,
- dren portu kalibracyjnego odseparowany od mechanizmu zamykającego, 
- niskoprofilowy, tytanowy port kalibracyjny z podwójnym kołnierzem zabezpieczającym i pozycjonującym igłę, o średnicy podstawy 27 mm i wysokości 8 mm.,
- membrana portu odporna na wielokrotne nakłucia, 
- 2 igły kalibracyjne - otwór w bocznej ścianie,
b) </t>
    </r>
    <r>
      <rPr>
        <b/>
        <sz val="10"/>
        <rFont val="Arial"/>
        <family val="2"/>
      </rPr>
      <t xml:space="preserve"> Jednorazowy preparator do implantacji poaski</t>
    </r>
    <r>
      <rPr>
        <sz val="10"/>
        <rFont val="Arial"/>
        <family val="2"/>
      </rPr>
      <t xml:space="preserve"> z elastycznie sterowaną końcówką - wychylenie do 110</t>
    </r>
    <r>
      <rPr>
        <sz val="10"/>
        <rFont val="Arial"/>
        <family val="0"/>
      </rPr>
      <t>°, długość włączając elastyczną końcówkę 493 mm, umozliwia operacje pacjentów o bardzo wysokim BMI.
Rozmiar: 100 mm, 115 mm, 125 mm w zależności od potrzeb zamawiającego</t>
    </r>
  </si>
  <si>
    <t>SZEW SYNTETYCZNY, WCHŁANIALNY, WIELOWŁÓKNOWY, POWLEKANY, OKRES PODTRZYMYWANIA TKANEK 30,35 DNI, OKRES WCHŁANIANIA DO 70 DNI  w pozycjach: 1 - 39, a w pozycjach: 40 - 44 dodatkowo z powleczeniem antybakteryjnym</t>
  </si>
  <si>
    <r>
      <t>Materiał lekki poniżej 40g/m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mikrohaczyki wykonane z polilaktydu-półwchłanialna
Prawo- i lewo-stronna według potrzeb zamawiającego</t>
    </r>
  </si>
  <si>
    <t>szew odbarczający</t>
  </si>
  <si>
    <t>taśma z kwasu poliglikolowego do szycia narządów miązszowych</t>
  </si>
  <si>
    <t>Pakiet 28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</si>
</sst>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i/>
      <sz val="12"/>
      <name val="Arial"/>
      <family val="0"/>
    </font>
    <font>
      <b/>
      <i/>
      <sz val="14"/>
      <name val="Arial"/>
      <family val="0"/>
    </font>
    <font>
      <b/>
      <i/>
      <sz val="10"/>
      <name val="Arial"/>
      <family val="0"/>
    </font>
    <font>
      <b/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Arial"/>
      <family val="2"/>
    </font>
    <font>
      <b/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19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9" fontId="2" fillId="0" borderId="0" xfId="19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9" fontId="0" fillId="2" borderId="1" xfId="19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9" fontId="2" fillId="0" borderId="0" xfId="1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2" borderId="0" xfId="0" applyFont="1" applyFill="1" applyAlignment="1">
      <alignment/>
    </xf>
    <xf numFmtId="2" fontId="0" fillId="0" borderId="0" xfId="19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165" fontId="6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9" fontId="0" fillId="0" borderId="1" xfId="19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2" borderId="0" xfId="0" applyFont="1" applyFill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9" fontId="0" fillId="0" borderId="0" xfId="19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9" fontId="0" fillId="0" borderId="4" xfId="19" applyFont="1" applyBorder="1" applyAlignment="1">
      <alignment vertical="center"/>
    </xf>
    <xf numFmtId="4" fontId="0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9" fontId="0" fillId="0" borderId="0" xfId="19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0" fillId="2" borderId="1" xfId="19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4" fontId="6" fillId="2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horizontal="left" vertical="center" textRotation="180" wrapText="1"/>
    </xf>
    <xf numFmtId="4" fontId="0" fillId="2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9" fontId="2" fillId="0" borderId="0" xfId="19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9" fontId="2" fillId="0" borderId="0" xfId="19" applyFont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right" vertical="center"/>
    </xf>
    <xf numFmtId="44" fontId="0" fillId="2" borderId="0" xfId="20" applyFont="1" applyFill="1" applyBorder="1" applyAlignment="1">
      <alignment/>
    </xf>
    <xf numFmtId="0" fontId="6" fillId="2" borderId="1" xfId="0" applyFont="1" applyFill="1" applyBorder="1" applyAlignment="1">
      <alignment horizontal="left" vertical="center"/>
    </xf>
    <xf numFmtId="44" fontId="0" fillId="2" borderId="0" xfId="20" applyFont="1" applyFill="1" applyBorder="1" applyAlignment="1">
      <alignment vertical="center"/>
    </xf>
    <xf numFmtId="9" fontId="0" fillId="0" borderId="1" xfId="19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4" fontId="0" fillId="0" borderId="0" xfId="20" applyFont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 wrapText="1"/>
    </xf>
    <xf numFmtId="9" fontId="0" fillId="0" borderId="0" xfId="19" applyFont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44" fontId="0" fillId="0" borderId="0" xfId="2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0" fontId="0" fillId="0" borderId="0" xfId="19" applyNumberFormat="1" applyFont="1" applyBorder="1" applyAlignment="1">
      <alignment horizontal="center" vertical="center"/>
    </xf>
    <xf numFmtId="44" fontId="0" fillId="0" borderId="0" xfId="20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0" fillId="0" borderId="0" xfId="2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4" fontId="0" fillId="2" borderId="0" xfId="2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4" fontId="0" fillId="0" borderId="0" xfId="20" applyFont="1" applyAlignment="1">
      <alignment vertical="center"/>
    </xf>
    <xf numFmtId="164" fontId="0" fillId="0" borderId="0" xfId="0" applyNumberFormat="1" applyFont="1" applyAlignment="1">
      <alignment/>
    </xf>
    <xf numFmtId="0" fontId="0" fillId="2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2" fontId="2" fillId="0" borderId="0" xfId="19" applyNumberFormat="1" applyFont="1" applyFill="1" applyBorder="1" applyAlignment="1">
      <alignment horizontal="center" vertical="center"/>
    </xf>
    <xf numFmtId="9" fontId="0" fillId="0" borderId="0" xfId="19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9" fontId="6" fillId="0" borderId="0" xfId="19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2" fontId="6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6" fillId="0" borderId="0" xfId="0" applyNumberFormat="1" applyFont="1" applyFill="1" applyBorder="1" applyAlignment="1">
      <alignment horizontal="right" vertical="center"/>
    </xf>
    <xf numFmtId="9" fontId="6" fillId="0" borderId="0" xfId="19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44" fontId="0" fillId="0" borderId="0" xfId="20" applyFont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44" fontId="0" fillId="0" borderId="0" xfId="20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44" fontId="0" fillId="0" borderId="0" xfId="20" applyFont="1" applyBorder="1" applyAlignment="1">
      <alignment horizontal="right" vertical="center"/>
    </xf>
    <xf numFmtId="44" fontId="0" fillId="0" borderId="0" xfId="20" applyFont="1" applyBorder="1" applyAlignment="1">
      <alignment vertical="center"/>
    </xf>
    <xf numFmtId="0" fontId="8" fillId="0" borderId="0" xfId="0" applyFont="1" applyFill="1" applyAlignment="1">
      <alignment/>
    </xf>
    <xf numFmtId="2" fontId="6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9" fontId="0" fillId="0" borderId="6" xfId="19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4" fontId="0" fillId="0" borderId="0" xfId="2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9" fontId="0" fillId="0" borderId="0" xfId="19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1.bmp" /><Relationship Id="rId3" Type="http://schemas.openxmlformats.org/officeDocument/2006/relationships/image" Target="../media/image2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1.bmp" /><Relationship Id="rId3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AutoShape 25"/>
        <xdr:cNvSpPr>
          <a:spLocks/>
        </xdr:cNvSpPr>
      </xdr:nvSpPr>
      <xdr:spPr>
        <a:xfrm flipV="1">
          <a:off x="3048000" y="3819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" name="AutoShape 26"/>
        <xdr:cNvSpPr>
          <a:spLocks/>
        </xdr:cNvSpPr>
      </xdr:nvSpPr>
      <xdr:spPr>
        <a:xfrm flipV="1">
          <a:off x="3048000" y="3819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" name="AutoShape 27"/>
        <xdr:cNvSpPr>
          <a:spLocks/>
        </xdr:cNvSpPr>
      </xdr:nvSpPr>
      <xdr:spPr>
        <a:xfrm flipV="1">
          <a:off x="3048000" y="3819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3048000" y="3819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3048000" y="3819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30"/>
        <xdr:cNvSpPr>
          <a:spLocks/>
        </xdr:cNvSpPr>
      </xdr:nvSpPr>
      <xdr:spPr>
        <a:xfrm>
          <a:off x="3048000" y="3819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7" name="AutoShape 31"/>
        <xdr:cNvSpPr>
          <a:spLocks/>
        </xdr:cNvSpPr>
      </xdr:nvSpPr>
      <xdr:spPr>
        <a:xfrm>
          <a:off x="3048000" y="3819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8" name="AutoShape 32"/>
        <xdr:cNvSpPr>
          <a:spLocks/>
        </xdr:cNvSpPr>
      </xdr:nvSpPr>
      <xdr:spPr>
        <a:xfrm flipV="1">
          <a:off x="3048000" y="3819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9" name="AutoShape 33"/>
        <xdr:cNvSpPr>
          <a:spLocks/>
        </xdr:cNvSpPr>
      </xdr:nvSpPr>
      <xdr:spPr>
        <a:xfrm>
          <a:off x="3048000" y="3819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352425</xdr:colOff>
      <xdr:row>2</xdr:row>
      <xdr:rowOff>142875</xdr:rowOff>
    </xdr:to>
    <xdr:sp>
      <xdr:nvSpPr>
        <xdr:cNvPr id="10" name="AutoShape 34"/>
        <xdr:cNvSpPr>
          <a:spLocks/>
        </xdr:cNvSpPr>
      </xdr:nvSpPr>
      <xdr:spPr>
        <a:xfrm>
          <a:off x="819150" y="4095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19050</xdr:rowOff>
    </xdr:from>
    <xdr:to>
      <xdr:col>1</xdr:col>
      <xdr:colOff>352425</xdr:colOff>
      <xdr:row>3</xdr:row>
      <xdr:rowOff>142875</xdr:rowOff>
    </xdr:to>
    <xdr:sp>
      <xdr:nvSpPr>
        <xdr:cNvPr id="11" name="AutoShape 35"/>
        <xdr:cNvSpPr>
          <a:spLocks/>
        </xdr:cNvSpPr>
      </xdr:nvSpPr>
      <xdr:spPr>
        <a:xfrm>
          <a:off x="819150" y="6381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28575</xdr:rowOff>
    </xdr:from>
    <xdr:to>
      <xdr:col>1</xdr:col>
      <xdr:colOff>361950</xdr:colOff>
      <xdr:row>5</xdr:row>
      <xdr:rowOff>152400</xdr:rowOff>
    </xdr:to>
    <xdr:sp>
      <xdr:nvSpPr>
        <xdr:cNvPr id="12" name="AutoShape 36"/>
        <xdr:cNvSpPr>
          <a:spLocks/>
        </xdr:cNvSpPr>
      </xdr:nvSpPr>
      <xdr:spPr>
        <a:xfrm flipV="1">
          <a:off x="828675" y="11049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28575</xdr:rowOff>
    </xdr:from>
    <xdr:to>
      <xdr:col>1</xdr:col>
      <xdr:colOff>342900</xdr:colOff>
      <xdr:row>6</xdr:row>
      <xdr:rowOff>152400</xdr:rowOff>
    </xdr:to>
    <xdr:sp>
      <xdr:nvSpPr>
        <xdr:cNvPr id="13" name="AutoShape 37"/>
        <xdr:cNvSpPr>
          <a:spLocks/>
        </xdr:cNvSpPr>
      </xdr:nvSpPr>
      <xdr:spPr>
        <a:xfrm flipV="1">
          <a:off x="809625" y="13335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*</a:t>
          </a:r>
        </a:p>
      </xdr:txBody>
    </xdr:sp>
    <xdr:clientData/>
  </xdr:twoCellAnchor>
  <xdr:twoCellAnchor>
    <xdr:from>
      <xdr:col>1</xdr:col>
      <xdr:colOff>200025</xdr:colOff>
      <xdr:row>11</xdr:row>
      <xdr:rowOff>47625</xdr:rowOff>
    </xdr:from>
    <xdr:to>
      <xdr:col>1</xdr:col>
      <xdr:colOff>371475</xdr:colOff>
      <xdr:row>11</xdr:row>
      <xdr:rowOff>123825</xdr:rowOff>
    </xdr:to>
    <xdr:sp>
      <xdr:nvSpPr>
        <xdr:cNvPr id="14" name="AutoShape 38"/>
        <xdr:cNvSpPr>
          <a:spLocks/>
        </xdr:cNvSpPr>
      </xdr:nvSpPr>
      <xdr:spPr>
        <a:xfrm>
          <a:off x="809625" y="2495550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8</xdr:row>
      <xdr:rowOff>19050</xdr:rowOff>
    </xdr:from>
    <xdr:ext cx="142875" cy="142875"/>
    <xdr:grpSp>
      <xdr:nvGrpSpPr>
        <xdr:cNvPr id="15" name="Group 39"/>
        <xdr:cNvGrpSpPr>
          <a:grpSpLocks/>
        </xdr:cNvGrpSpPr>
      </xdr:nvGrpSpPr>
      <xdr:grpSpPr>
        <a:xfrm>
          <a:off x="819150" y="1781175"/>
          <a:ext cx="142875" cy="142875"/>
          <a:chOff x="315" y="236"/>
          <a:chExt cx="43" cy="46"/>
        </a:xfrm>
        <a:solidFill>
          <a:srgbClr val="FFFFFF"/>
        </a:solidFill>
      </xdr:grpSpPr>
      <xdr:sp>
        <xdr:nvSpPr>
          <xdr:cNvPr id="16" name="Oval 4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4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</xdr:col>
      <xdr:colOff>228600</xdr:colOff>
      <xdr:row>9</xdr:row>
      <xdr:rowOff>19050</xdr:rowOff>
    </xdr:from>
    <xdr:to>
      <xdr:col>1</xdr:col>
      <xdr:colOff>361950</xdr:colOff>
      <xdr:row>9</xdr:row>
      <xdr:rowOff>152400</xdr:rowOff>
    </xdr:to>
    <xdr:grpSp>
      <xdr:nvGrpSpPr>
        <xdr:cNvPr id="18" name="Group 42"/>
        <xdr:cNvGrpSpPr>
          <a:grpSpLocks/>
        </xdr:cNvGrpSpPr>
      </xdr:nvGrpSpPr>
      <xdr:grpSpPr>
        <a:xfrm>
          <a:off x="838200" y="200977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9" name="Oval 43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4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45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46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10</xdr:row>
      <xdr:rowOff>19050</xdr:rowOff>
    </xdr:from>
    <xdr:to>
      <xdr:col>1</xdr:col>
      <xdr:colOff>361950</xdr:colOff>
      <xdr:row>10</xdr:row>
      <xdr:rowOff>152400</xdr:rowOff>
    </xdr:to>
    <xdr:grpSp>
      <xdr:nvGrpSpPr>
        <xdr:cNvPr id="23" name="Group 47"/>
        <xdr:cNvGrpSpPr>
          <a:grpSpLocks/>
        </xdr:cNvGrpSpPr>
      </xdr:nvGrpSpPr>
      <xdr:grpSpPr>
        <a:xfrm>
          <a:off x="838200" y="223837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4" name="Oval 48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9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50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1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4</xdr:row>
      <xdr:rowOff>19050</xdr:rowOff>
    </xdr:from>
    <xdr:to>
      <xdr:col>1</xdr:col>
      <xdr:colOff>352425</xdr:colOff>
      <xdr:row>4</xdr:row>
      <xdr:rowOff>142875</xdr:rowOff>
    </xdr:to>
    <xdr:sp>
      <xdr:nvSpPr>
        <xdr:cNvPr id="28" name="AutoShape 52"/>
        <xdr:cNvSpPr>
          <a:spLocks/>
        </xdr:cNvSpPr>
      </xdr:nvSpPr>
      <xdr:spPr>
        <a:xfrm>
          <a:off x="819150" y="8667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28575</xdr:rowOff>
    </xdr:from>
    <xdr:to>
      <xdr:col>1</xdr:col>
      <xdr:colOff>342900</xdr:colOff>
      <xdr:row>7</xdr:row>
      <xdr:rowOff>152400</xdr:rowOff>
    </xdr:to>
    <xdr:sp>
      <xdr:nvSpPr>
        <xdr:cNvPr id="29" name="AutoShape 53"/>
        <xdr:cNvSpPr>
          <a:spLocks/>
        </xdr:cNvSpPr>
      </xdr:nvSpPr>
      <xdr:spPr>
        <a:xfrm flipV="1">
          <a:off x="809625" y="15621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*</a:t>
          </a:r>
        </a:p>
      </xdr:txBody>
    </xdr:sp>
    <xdr:clientData/>
  </xdr:twoCellAnchor>
  <xdr:twoCellAnchor>
    <xdr:from>
      <xdr:col>1</xdr:col>
      <xdr:colOff>161925</xdr:colOff>
      <xdr:row>11</xdr:row>
      <xdr:rowOff>152400</xdr:rowOff>
    </xdr:from>
    <xdr:to>
      <xdr:col>1</xdr:col>
      <xdr:colOff>342900</xdr:colOff>
      <xdr:row>12</xdr:row>
      <xdr:rowOff>152400</xdr:rowOff>
    </xdr:to>
    <xdr:grpSp>
      <xdr:nvGrpSpPr>
        <xdr:cNvPr id="30" name="Group 54"/>
        <xdr:cNvGrpSpPr>
          <a:grpSpLocks noChangeAspect="1"/>
        </xdr:cNvGrpSpPr>
      </xdr:nvGrpSpPr>
      <xdr:grpSpPr>
        <a:xfrm>
          <a:off x="771525" y="2600325"/>
          <a:ext cx="180975" cy="228600"/>
          <a:chOff x="408" y="328"/>
          <a:chExt cx="23" cy="23"/>
        </a:xfrm>
        <a:solidFill>
          <a:srgbClr val="FFFFFF"/>
        </a:solidFill>
      </xdr:grpSpPr>
      <xdr:pic>
        <xdr:nvPicPr>
          <xdr:cNvPr id="3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8" y="328"/>
            <a:ext cx="23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5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8" y="328"/>
            <a:ext cx="2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104775</xdr:colOff>
      <xdr:row>12</xdr:row>
      <xdr:rowOff>142875</xdr:rowOff>
    </xdr:from>
    <xdr:to>
      <xdr:col>1</xdr:col>
      <xdr:colOff>342900</xdr:colOff>
      <xdr:row>13</xdr:row>
      <xdr:rowOff>161925</xdr:rowOff>
    </xdr:to>
    <xdr:grpSp>
      <xdr:nvGrpSpPr>
        <xdr:cNvPr id="33" name="Group 57"/>
        <xdr:cNvGrpSpPr>
          <a:grpSpLocks noChangeAspect="1"/>
        </xdr:cNvGrpSpPr>
      </xdr:nvGrpSpPr>
      <xdr:grpSpPr>
        <a:xfrm>
          <a:off x="714375" y="2819400"/>
          <a:ext cx="238125" cy="247650"/>
          <a:chOff x="406" y="353"/>
          <a:chExt cx="25" cy="21"/>
        </a:xfrm>
        <a:solidFill>
          <a:srgbClr val="FFFFFF"/>
        </a:solidFill>
      </xdr:grpSpPr>
      <xdr:pic>
        <xdr:nvPicPr>
          <xdr:cNvPr id="34" name="Picture 5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6" y="353"/>
            <a:ext cx="25" cy="2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</xdr:pic>
      <xdr:pic>
        <xdr:nvPicPr>
          <xdr:cNvPr id="35" name="Picture 5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6" y="353"/>
            <a:ext cx="26" cy="2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36</xdr:row>
      <xdr:rowOff>0</xdr:rowOff>
    </xdr:from>
    <xdr:ext cx="123825" cy="152400"/>
    <xdr:grpSp>
      <xdr:nvGrpSpPr>
        <xdr:cNvPr id="1" name="Group 1"/>
        <xdr:cNvGrpSpPr>
          <a:grpSpLocks/>
        </xdr:cNvGrpSpPr>
      </xdr:nvGrpSpPr>
      <xdr:grpSpPr>
        <a:xfrm>
          <a:off x="4038600" y="8972550"/>
          <a:ext cx="123825" cy="152400"/>
          <a:chOff x="315" y="236"/>
          <a:chExt cx="43" cy="4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24</xdr:row>
      <xdr:rowOff>9525</xdr:rowOff>
    </xdr:from>
    <xdr:ext cx="133350" cy="142875"/>
    <xdr:grpSp>
      <xdr:nvGrpSpPr>
        <xdr:cNvPr id="4" name="Group 4"/>
        <xdr:cNvGrpSpPr>
          <a:grpSpLocks/>
        </xdr:cNvGrpSpPr>
      </xdr:nvGrpSpPr>
      <xdr:grpSpPr>
        <a:xfrm>
          <a:off x="4029075" y="62388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238125</xdr:colOff>
      <xdr:row>25</xdr:row>
      <xdr:rowOff>28575</xdr:rowOff>
    </xdr:from>
    <xdr:to>
      <xdr:col>6</xdr:col>
      <xdr:colOff>371475</xdr:colOff>
      <xdr:row>25</xdr:row>
      <xdr:rowOff>161925</xdr:rowOff>
    </xdr:to>
    <xdr:grpSp>
      <xdr:nvGrpSpPr>
        <xdr:cNvPr id="7" name="Group 7"/>
        <xdr:cNvGrpSpPr>
          <a:grpSpLocks/>
        </xdr:cNvGrpSpPr>
      </xdr:nvGrpSpPr>
      <xdr:grpSpPr>
        <a:xfrm>
          <a:off x="4029075" y="64865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35</xdr:row>
      <xdr:rowOff>0</xdr:rowOff>
    </xdr:from>
    <xdr:to>
      <xdr:col>6</xdr:col>
      <xdr:colOff>361950</xdr:colOff>
      <xdr:row>35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4010025" y="874395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35</xdr:row>
      <xdr:rowOff>0</xdr:rowOff>
    </xdr:from>
    <xdr:to>
      <xdr:col>6</xdr:col>
      <xdr:colOff>361950</xdr:colOff>
      <xdr:row>35</xdr:row>
      <xdr:rowOff>0</xdr:rowOff>
    </xdr:to>
    <xdr:sp>
      <xdr:nvSpPr>
        <xdr:cNvPr id="13" name="AutoShape 13"/>
        <xdr:cNvSpPr>
          <a:spLocks/>
        </xdr:cNvSpPr>
      </xdr:nvSpPr>
      <xdr:spPr>
        <a:xfrm flipV="1">
          <a:off x="4010025" y="874395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35</xdr:row>
      <xdr:rowOff>0</xdr:rowOff>
    </xdr:from>
    <xdr:to>
      <xdr:col>6</xdr:col>
      <xdr:colOff>361950</xdr:colOff>
      <xdr:row>35</xdr:row>
      <xdr:rowOff>0</xdr:rowOff>
    </xdr:to>
    <xdr:grpSp>
      <xdr:nvGrpSpPr>
        <xdr:cNvPr id="14" name="Group 14"/>
        <xdr:cNvGrpSpPr>
          <a:grpSpLocks/>
        </xdr:cNvGrpSpPr>
      </xdr:nvGrpSpPr>
      <xdr:grpSpPr>
        <a:xfrm>
          <a:off x="4019550" y="874395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15" name="Oval 1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12</xdr:row>
      <xdr:rowOff>38100</xdr:rowOff>
    </xdr:from>
    <xdr:to>
      <xdr:col>6</xdr:col>
      <xdr:colOff>371475</xdr:colOff>
      <xdr:row>12</xdr:row>
      <xdr:rowOff>171450</xdr:rowOff>
    </xdr:to>
    <xdr:grpSp>
      <xdr:nvGrpSpPr>
        <xdr:cNvPr id="19" name="Group 37"/>
        <xdr:cNvGrpSpPr>
          <a:grpSpLocks/>
        </xdr:cNvGrpSpPr>
      </xdr:nvGrpSpPr>
      <xdr:grpSpPr>
        <a:xfrm>
          <a:off x="4029075" y="35242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0" name="Oval 38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9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40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41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247650</xdr:colOff>
      <xdr:row>29</xdr:row>
      <xdr:rowOff>19050</xdr:rowOff>
    </xdr:from>
    <xdr:ext cx="133350" cy="142875"/>
    <xdr:grpSp>
      <xdr:nvGrpSpPr>
        <xdr:cNvPr id="24" name="Group 42"/>
        <xdr:cNvGrpSpPr>
          <a:grpSpLocks/>
        </xdr:cNvGrpSpPr>
      </xdr:nvGrpSpPr>
      <xdr:grpSpPr>
        <a:xfrm>
          <a:off x="4038600" y="73914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25" name="Oval 4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4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21</xdr:row>
      <xdr:rowOff>0</xdr:rowOff>
    </xdr:from>
    <xdr:to>
      <xdr:col>6</xdr:col>
      <xdr:colOff>381000</xdr:colOff>
      <xdr:row>21</xdr:row>
      <xdr:rowOff>0</xdr:rowOff>
    </xdr:to>
    <xdr:grpSp>
      <xdr:nvGrpSpPr>
        <xdr:cNvPr id="27" name="Group 45"/>
        <xdr:cNvGrpSpPr>
          <a:grpSpLocks/>
        </xdr:cNvGrpSpPr>
      </xdr:nvGrpSpPr>
      <xdr:grpSpPr>
        <a:xfrm>
          <a:off x="4038600" y="554355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28" name="Oval 4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4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25</xdr:row>
      <xdr:rowOff>0</xdr:rowOff>
    </xdr:from>
    <xdr:to>
      <xdr:col>6</xdr:col>
      <xdr:colOff>219075</xdr:colOff>
      <xdr:row>25</xdr:row>
      <xdr:rowOff>9525</xdr:rowOff>
    </xdr:to>
    <xdr:grpSp>
      <xdr:nvGrpSpPr>
        <xdr:cNvPr id="32" name="Group 56"/>
        <xdr:cNvGrpSpPr>
          <a:grpSpLocks/>
        </xdr:cNvGrpSpPr>
      </xdr:nvGrpSpPr>
      <xdr:grpSpPr>
        <a:xfrm>
          <a:off x="4000500" y="6457950"/>
          <a:ext cx="9525" cy="9525"/>
          <a:chOff x="223" y="145"/>
          <a:chExt cx="152" cy="155"/>
        </a:xfrm>
        <a:solidFill>
          <a:srgbClr val="FFFFFF"/>
        </a:solidFill>
      </xdr:grpSpPr>
      <xdr:sp>
        <xdr:nvSpPr>
          <xdr:cNvPr id="33" name="Oval 57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8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9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60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247650</xdr:colOff>
      <xdr:row>6</xdr:row>
      <xdr:rowOff>47625</xdr:rowOff>
    </xdr:from>
    <xdr:ext cx="123825" cy="152400"/>
    <xdr:grpSp>
      <xdr:nvGrpSpPr>
        <xdr:cNvPr id="37" name="Group 61"/>
        <xdr:cNvGrpSpPr>
          <a:grpSpLocks/>
        </xdr:cNvGrpSpPr>
      </xdr:nvGrpSpPr>
      <xdr:grpSpPr>
        <a:xfrm>
          <a:off x="4038600" y="2162175"/>
          <a:ext cx="123825" cy="152400"/>
          <a:chOff x="315" y="236"/>
          <a:chExt cx="43" cy="46"/>
        </a:xfrm>
        <a:solidFill>
          <a:srgbClr val="FFFFFF"/>
        </a:solidFill>
      </xdr:grpSpPr>
      <xdr:sp>
        <xdr:nvSpPr>
          <xdr:cNvPr id="38" name="Oval 6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6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247650</xdr:colOff>
      <xdr:row>34</xdr:row>
      <xdr:rowOff>38100</xdr:rowOff>
    </xdr:from>
    <xdr:ext cx="123825" cy="152400"/>
    <xdr:grpSp>
      <xdr:nvGrpSpPr>
        <xdr:cNvPr id="40" name="Group 71"/>
        <xdr:cNvGrpSpPr>
          <a:grpSpLocks/>
        </xdr:cNvGrpSpPr>
      </xdr:nvGrpSpPr>
      <xdr:grpSpPr>
        <a:xfrm>
          <a:off x="4038600" y="8553450"/>
          <a:ext cx="123825" cy="152400"/>
          <a:chOff x="315" y="236"/>
          <a:chExt cx="43" cy="46"/>
        </a:xfrm>
        <a:solidFill>
          <a:srgbClr val="FFFFFF"/>
        </a:solidFill>
      </xdr:grpSpPr>
      <xdr:sp>
        <xdr:nvSpPr>
          <xdr:cNvPr id="41" name="Oval 7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7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27</xdr:row>
      <xdr:rowOff>9525</xdr:rowOff>
    </xdr:from>
    <xdr:ext cx="133350" cy="142875"/>
    <xdr:grpSp>
      <xdr:nvGrpSpPr>
        <xdr:cNvPr id="43" name="Group 74"/>
        <xdr:cNvGrpSpPr>
          <a:grpSpLocks/>
        </xdr:cNvGrpSpPr>
      </xdr:nvGrpSpPr>
      <xdr:grpSpPr>
        <a:xfrm>
          <a:off x="4029075" y="69246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44" name="Oval 7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7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247650</xdr:colOff>
      <xdr:row>20</xdr:row>
      <xdr:rowOff>19050</xdr:rowOff>
    </xdr:from>
    <xdr:ext cx="133350" cy="161925"/>
    <xdr:grpSp>
      <xdr:nvGrpSpPr>
        <xdr:cNvPr id="46" name="Group 77"/>
        <xdr:cNvGrpSpPr>
          <a:grpSpLocks/>
        </xdr:cNvGrpSpPr>
      </xdr:nvGrpSpPr>
      <xdr:grpSpPr>
        <a:xfrm>
          <a:off x="4038600" y="5334000"/>
          <a:ext cx="133350" cy="161925"/>
          <a:chOff x="315" y="236"/>
          <a:chExt cx="43" cy="46"/>
        </a:xfrm>
        <a:solidFill>
          <a:srgbClr val="FFFFFF"/>
        </a:solidFill>
      </xdr:grpSpPr>
      <xdr:sp>
        <xdr:nvSpPr>
          <xdr:cNvPr id="47" name="Oval 7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7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5</xdr:row>
      <xdr:rowOff>9525</xdr:rowOff>
    </xdr:from>
    <xdr:to>
      <xdr:col>6</xdr:col>
      <xdr:colOff>381000</xdr:colOff>
      <xdr:row>5</xdr:row>
      <xdr:rowOff>142875</xdr:rowOff>
    </xdr:to>
    <xdr:grpSp>
      <xdr:nvGrpSpPr>
        <xdr:cNvPr id="49" name="Group 80"/>
        <xdr:cNvGrpSpPr>
          <a:grpSpLocks/>
        </xdr:cNvGrpSpPr>
      </xdr:nvGrpSpPr>
      <xdr:grpSpPr>
        <a:xfrm>
          <a:off x="4038600" y="189547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50" name="Oval 8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8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8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8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7</xdr:row>
      <xdr:rowOff>57150</xdr:rowOff>
    </xdr:from>
    <xdr:ext cx="133350" cy="142875"/>
    <xdr:grpSp>
      <xdr:nvGrpSpPr>
        <xdr:cNvPr id="54" name="Group 85"/>
        <xdr:cNvGrpSpPr>
          <a:grpSpLocks/>
        </xdr:cNvGrpSpPr>
      </xdr:nvGrpSpPr>
      <xdr:grpSpPr>
        <a:xfrm>
          <a:off x="4029075" y="24003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5" name="Oval 8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8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247650</xdr:colOff>
      <xdr:row>32</xdr:row>
      <xdr:rowOff>0</xdr:rowOff>
    </xdr:from>
    <xdr:ext cx="123825" cy="152400"/>
    <xdr:grpSp>
      <xdr:nvGrpSpPr>
        <xdr:cNvPr id="57" name="Group 88"/>
        <xdr:cNvGrpSpPr>
          <a:grpSpLocks/>
        </xdr:cNvGrpSpPr>
      </xdr:nvGrpSpPr>
      <xdr:grpSpPr>
        <a:xfrm>
          <a:off x="4038600" y="8058150"/>
          <a:ext cx="123825" cy="152400"/>
          <a:chOff x="315" y="236"/>
          <a:chExt cx="43" cy="46"/>
        </a:xfrm>
        <a:solidFill>
          <a:srgbClr val="FFFFFF"/>
        </a:solidFill>
      </xdr:grpSpPr>
      <xdr:sp>
        <xdr:nvSpPr>
          <xdr:cNvPr id="58" name="Oval 89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90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247650</xdr:colOff>
      <xdr:row>15</xdr:row>
      <xdr:rowOff>19050</xdr:rowOff>
    </xdr:from>
    <xdr:ext cx="133350" cy="142875"/>
    <xdr:grpSp>
      <xdr:nvGrpSpPr>
        <xdr:cNvPr id="60" name="Group 96"/>
        <xdr:cNvGrpSpPr>
          <a:grpSpLocks/>
        </xdr:cNvGrpSpPr>
      </xdr:nvGrpSpPr>
      <xdr:grpSpPr>
        <a:xfrm>
          <a:off x="4038600" y="41910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1" name="Oval 9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9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19</xdr:row>
      <xdr:rowOff>38100</xdr:rowOff>
    </xdr:from>
    <xdr:to>
      <xdr:col>6</xdr:col>
      <xdr:colOff>381000</xdr:colOff>
      <xdr:row>19</xdr:row>
      <xdr:rowOff>171450</xdr:rowOff>
    </xdr:to>
    <xdr:grpSp>
      <xdr:nvGrpSpPr>
        <xdr:cNvPr id="63" name="Group 99"/>
        <xdr:cNvGrpSpPr>
          <a:grpSpLocks/>
        </xdr:cNvGrpSpPr>
      </xdr:nvGrpSpPr>
      <xdr:grpSpPr>
        <a:xfrm>
          <a:off x="4038600" y="51244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4" name="Oval 100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01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02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03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247650</xdr:colOff>
      <xdr:row>41</xdr:row>
      <xdr:rowOff>0</xdr:rowOff>
    </xdr:from>
    <xdr:ext cx="123825" cy="152400"/>
    <xdr:grpSp>
      <xdr:nvGrpSpPr>
        <xdr:cNvPr id="68" name="Group 112"/>
        <xdr:cNvGrpSpPr>
          <a:grpSpLocks/>
        </xdr:cNvGrpSpPr>
      </xdr:nvGrpSpPr>
      <xdr:grpSpPr>
        <a:xfrm>
          <a:off x="4038600" y="10115550"/>
          <a:ext cx="123825" cy="152400"/>
          <a:chOff x="315" y="236"/>
          <a:chExt cx="43" cy="46"/>
        </a:xfrm>
        <a:solidFill>
          <a:srgbClr val="FFFFFF"/>
        </a:solidFill>
      </xdr:grpSpPr>
      <xdr:sp>
        <xdr:nvSpPr>
          <xdr:cNvPr id="69" name="Oval 11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11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276225</xdr:colOff>
      <xdr:row>38</xdr:row>
      <xdr:rowOff>0</xdr:rowOff>
    </xdr:from>
    <xdr:to>
      <xdr:col>6</xdr:col>
      <xdr:colOff>419100</xdr:colOff>
      <xdr:row>38</xdr:row>
      <xdr:rowOff>0</xdr:rowOff>
    </xdr:to>
    <xdr:sp>
      <xdr:nvSpPr>
        <xdr:cNvPr id="71" name="AutoShape 115"/>
        <xdr:cNvSpPr>
          <a:spLocks/>
        </xdr:cNvSpPr>
      </xdr:nvSpPr>
      <xdr:spPr>
        <a:xfrm flipV="1">
          <a:off x="4067175" y="942975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35</xdr:row>
      <xdr:rowOff>57150</xdr:rowOff>
    </xdr:from>
    <xdr:to>
      <xdr:col>6</xdr:col>
      <xdr:colOff>419100</xdr:colOff>
      <xdr:row>35</xdr:row>
      <xdr:rowOff>180975</xdr:rowOff>
    </xdr:to>
    <xdr:sp>
      <xdr:nvSpPr>
        <xdr:cNvPr id="72" name="AutoShape 116"/>
        <xdr:cNvSpPr>
          <a:spLocks/>
        </xdr:cNvSpPr>
      </xdr:nvSpPr>
      <xdr:spPr>
        <a:xfrm>
          <a:off x="4067175" y="88011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40</xdr:row>
      <xdr:rowOff>19050</xdr:rowOff>
    </xdr:from>
    <xdr:to>
      <xdr:col>6</xdr:col>
      <xdr:colOff>381000</xdr:colOff>
      <xdr:row>40</xdr:row>
      <xdr:rowOff>142875</xdr:rowOff>
    </xdr:to>
    <xdr:sp>
      <xdr:nvSpPr>
        <xdr:cNvPr id="73" name="AutoShape 117"/>
        <xdr:cNvSpPr>
          <a:spLocks/>
        </xdr:cNvSpPr>
      </xdr:nvSpPr>
      <xdr:spPr>
        <a:xfrm>
          <a:off x="4029075" y="99060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42</xdr:row>
      <xdr:rowOff>19050</xdr:rowOff>
    </xdr:from>
    <xdr:to>
      <xdr:col>6</xdr:col>
      <xdr:colOff>381000</xdr:colOff>
      <xdr:row>42</xdr:row>
      <xdr:rowOff>142875</xdr:rowOff>
    </xdr:to>
    <xdr:sp>
      <xdr:nvSpPr>
        <xdr:cNvPr id="74" name="AutoShape 118"/>
        <xdr:cNvSpPr>
          <a:spLocks/>
        </xdr:cNvSpPr>
      </xdr:nvSpPr>
      <xdr:spPr>
        <a:xfrm>
          <a:off x="4029075" y="103632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39</xdr:row>
      <xdr:rowOff>19050</xdr:rowOff>
    </xdr:from>
    <xdr:to>
      <xdr:col>6</xdr:col>
      <xdr:colOff>381000</xdr:colOff>
      <xdr:row>39</xdr:row>
      <xdr:rowOff>142875</xdr:rowOff>
    </xdr:to>
    <xdr:sp>
      <xdr:nvSpPr>
        <xdr:cNvPr id="75" name="AutoShape 119"/>
        <xdr:cNvSpPr>
          <a:spLocks/>
        </xdr:cNvSpPr>
      </xdr:nvSpPr>
      <xdr:spPr>
        <a:xfrm>
          <a:off x="4029075" y="96774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32</xdr:row>
      <xdr:rowOff>57150</xdr:rowOff>
    </xdr:from>
    <xdr:to>
      <xdr:col>6</xdr:col>
      <xdr:colOff>371475</xdr:colOff>
      <xdr:row>32</xdr:row>
      <xdr:rowOff>190500</xdr:rowOff>
    </xdr:to>
    <xdr:grpSp>
      <xdr:nvGrpSpPr>
        <xdr:cNvPr id="76" name="Group 120"/>
        <xdr:cNvGrpSpPr>
          <a:grpSpLocks/>
        </xdr:cNvGrpSpPr>
      </xdr:nvGrpSpPr>
      <xdr:grpSpPr>
        <a:xfrm>
          <a:off x="4029075" y="81153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7" name="Oval 12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2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2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2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26</xdr:row>
      <xdr:rowOff>38100</xdr:rowOff>
    </xdr:from>
    <xdr:ext cx="133350" cy="142875"/>
    <xdr:grpSp>
      <xdr:nvGrpSpPr>
        <xdr:cNvPr id="81" name="Group 130"/>
        <xdr:cNvGrpSpPr>
          <a:grpSpLocks/>
        </xdr:cNvGrpSpPr>
      </xdr:nvGrpSpPr>
      <xdr:grpSpPr>
        <a:xfrm>
          <a:off x="4029075" y="67246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82" name="Oval 13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3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16</xdr:row>
      <xdr:rowOff>19050</xdr:rowOff>
    </xdr:from>
    <xdr:to>
      <xdr:col>6</xdr:col>
      <xdr:colOff>381000</xdr:colOff>
      <xdr:row>16</xdr:row>
      <xdr:rowOff>152400</xdr:rowOff>
    </xdr:to>
    <xdr:grpSp>
      <xdr:nvGrpSpPr>
        <xdr:cNvPr id="84" name="Group 133"/>
        <xdr:cNvGrpSpPr>
          <a:grpSpLocks/>
        </xdr:cNvGrpSpPr>
      </xdr:nvGrpSpPr>
      <xdr:grpSpPr>
        <a:xfrm>
          <a:off x="4038600" y="44196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85" name="Oval 13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3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3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3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33</xdr:row>
      <xdr:rowOff>19050</xdr:rowOff>
    </xdr:from>
    <xdr:to>
      <xdr:col>6</xdr:col>
      <xdr:colOff>381000</xdr:colOff>
      <xdr:row>33</xdr:row>
      <xdr:rowOff>142875</xdr:rowOff>
    </xdr:to>
    <xdr:sp>
      <xdr:nvSpPr>
        <xdr:cNvPr id="89" name="AutoShape 138"/>
        <xdr:cNvSpPr>
          <a:spLocks/>
        </xdr:cNvSpPr>
      </xdr:nvSpPr>
      <xdr:spPr>
        <a:xfrm>
          <a:off x="4029075" y="83058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43</xdr:row>
      <xdr:rowOff>85725</xdr:rowOff>
    </xdr:from>
    <xdr:to>
      <xdr:col>6</xdr:col>
      <xdr:colOff>400050</xdr:colOff>
      <xdr:row>43</xdr:row>
      <xdr:rowOff>161925</xdr:rowOff>
    </xdr:to>
    <xdr:sp>
      <xdr:nvSpPr>
        <xdr:cNvPr id="90" name="AutoShape 145"/>
        <xdr:cNvSpPr>
          <a:spLocks/>
        </xdr:cNvSpPr>
      </xdr:nvSpPr>
      <xdr:spPr>
        <a:xfrm>
          <a:off x="4019550" y="10658475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32</xdr:row>
      <xdr:rowOff>0</xdr:rowOff>
    </xdr:from>
    <xdr:to>
      <xdr:col>6</xdr:col>
      <xdr:colOff>419100</xdr:colOff>
      <xdr:row>32</xdr:row>
      <xdr:rowOff>0</xdr:rowOff>
    </xdr:to>
    <xdr:sp>
      <xdr:nvSpPr>
        <xdr:cNvPr id="91" name="AutoShape 146"/>
        <xdr:cNvSpPr>
          <a:spLocks/>
        </xdr:cNvSpPr>
      </xdr:nvSpPr>
      <xdr:spPr>
        <a:xfrm flipV="1">
          <a:off x="4067175" y="805815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32</xdr:row>
      <xdr:rowOff>0</xdr:rowOff>
    </xdr:from>
    <xdr:to>
      <xdr:col>6</xdr:col>
      <xdr:colOff>371475</xdr:colOff>
      <xdr:row>32</xdr:row>
      <xdr:rowOff>0</xdr:rowOff>
    </xdr:to>
    <xdr:grpSp>
      <xdr:nvGrpSpPr>
        <xdr:cNvPr id="92" name="Group 147"/>
        <xdr:cNvGrpSpPr>
          <a:grpSpLocks/>
        </xdr:cNvGrpSpPr>
      </xdr:nvGrpSpPr>
      <xdr:grpSpPr>
        <a:xfrm>
          <a:off x="4029075" y="805815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93" name="Oval 148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49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50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51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27</xdr:row>
      <xdr:rowOff>0</xdr:rowOff>
    </xdr:from>
    <xdr:ext cx="133350" cy="142875"/>
    <xdr:grpSp>
      <xdr:nvGrpSpPr>
        <xdr:cNvPr id="97" name="Group 152"/>
        <xdr:cNvGrpSpPr>
          <a:grpSpLocks/>
        </xdr:cNvGrpSpPr>
      </xdr:nvGrpSpPr>
      <xdr:grpSpPr>
        <a:xfrm>
          <a:off x="4029075" y="69151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98" name="Oval 15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15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276225</xdr:colOff>
      <xdr:row>12</xdr:row>
      <xdr:rowOff>0</xdr:rowOff>
    </xdr:from>
    <xdr:to>
      <xdr:col>6</xdr:col>
      <xdr:colOff>419100</xdr:colOff>
      <xdr:row>12</xdr:row>
      <xdr:rowOff>0</xdr:rowOff>
    </xdr:to>
    <xdr:sp>
      <xdr:nvSpPr>
        <xdr:cNvPr id="100" name="AutoShape 155"/>
        <xdr:cNvSpPr>
          <a:spLocks/>
        </xdr:cNvSpPr>
      </xdr:nvSpPr>
      <xdr:spPr>
        <a:xfrm flipV="1">
          <a:off x="4067175" y="348615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247650</xdr:colOff>
      <xdr:row>21</xdr:row>
      <xdr:rowOff>19050</xdr:rowOff>
    </xdr:from>
    <xdr:ext cx="133350" cy="142875"/>
    <xdr:grpSp>
      <xdr:nvGrpSpPr>
        <xdr:cNvPr id="101" name="Group 156"/>
        <xdr:cNvGrpSpPr>
          <a:grpSpLocks/>
        </xdr:cNvGrpSpPr>
      </xdr:nvGrpSpPr>
      <xdr:grpSpPr>
        <a:xfrm>
          <a:off x="4038600" y="55626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02" name="Oval 15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5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247650</xdr:colOff>
      <xdr:row>22</xdr:row>
      <xdr:rowOff>19050</xdr:rowOff>
    </xdr:from>
    <xdr:ext cx="133350" cy="142875"/>
    <xdr:grpSp>
      <xdr:nvGrpSpPr>
        <xdr:cNvPr id="104" name="Group 159"/>
        <xdr:cNvGrpSpPr>
          <a:grpSpLocks/>
        </xdr:cNvGrpSpPr>
      </xdr:nvGrpSpPr>
      <xdr:grpSpPr>
        <a:xfrm>
          <a:off x="4038600" y="57912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05" name="Oval 16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6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238125</xdr:colOff>
      <xdr:row>13</xdr:row>
      <xdr:rowOff>38100</xdr:rowOff>
    </xdr:from>
    <xdr:to>
      <xdr:col>6</xdr:col>
      <xdr:colOff>371475</xdr:colOff>
      <xdr:row>13</xdr:row>
      <xdr:rowOff>171450</xdr:rowOff>
    </xdr:to>
    <xdr:grpSp>
      <xdr:nvGrpSpPr>
        <xdr:cNvPr id="107" name="Group 162"/>
        <xdr:cNvGrpSpPr>
          <a:grpSpLocks/>
        </xdr:cNvGrpSpPr>
      </xdr:nvGrpSpPr>
      <xdr:grpSpPr>
        <a:xfrm>
          <a:off x="4029075" y="37528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08" name="Oval 163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64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65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66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8</xdr:row>
      <xdr:rowOff>38100</xdr:rowOff>
    </xdr:from>
    <xdr:to>
      <xdr:col>6</xdr:col>
      <xdr:colOff>371475</xdr:colOff>
      <xdr:row>8</xdr:row>
      <xdr:rowOff>171450</xdr:rowOff>
    </xdr:to>
    <xdr:grpSp>
      <xdr:nvGrpSpPr>
        <xdr:cNvPr id="112" name="Group 167"/>
        <xdr:cNvGrpSpPr>
          <a:grpSpLocks/>
        </xdr:cNvGrpSpPr>
      </xdr:nvGrpSpPr>
      <xdr:grpSpPr>
        <a:xfrm>
          <a:off x="4029075" y="26098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13" name="Oval 168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69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70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71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28</xdr:row>
      <xdr:rowOff>9525</xdr:rowOff>
    </xdr:from>
    <xdr:ext cx="133350" cy="142875"/>
    <xdr:grpSp>
      <xdr:nvGrpSpPr>
        <xdr:cNvPr id="117" name="Group 172"/>
        <xdr:cNvGrpSpPr>
          <a:grpSpLocks/>
        </xdr:cNvGrpSpPr>
      </xdr:nvGrpSpPr>
      <xdr:grpSpPr>
        <a:xfrm>
          <a:off x="4029075" y="71532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18" name="Oval 17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17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238125</xdr:colOff>
      <xdr:row>14</xdr:row>
      <xdr:rowOff>38100</xdr:rowOff>
    </xdr:from>
    <xdr:to>
      <xdr:col>6</xdr:col>
      <xdr:colOff>371475</xdr:colOff>
      <xdr:row>14</xdr:row>
      <xdr:rowOff>171450</xdr:rowOff>
    </xdr:to>
    <xdr:grpSp>
      <xdr:nvGrpSpPr>
        <xdr:cNvPr id="120" name="Group 175"/>
        <xdr:cNvGrpSpPr>
          <a:grpSpLocks/>
        </xdr:cNvGrpSpPr>
      </xdr:nvGrpSpPr>
      <xdr:grpSpPr>
        <a:xfrm>
          <a:off x="4029075" y="39814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21" name="Oval 17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7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7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47</xdr:row>
      <xdr:rowOff>9525</xdr:rowOff>
    </xdr:from>
    <xdr:ext cx="133350" cy="142875"/>
    <xdr:grpSp>
      <xdr:nvGrpSpPr>
        <xdr:cNvPr id="125" name="Group 180"/>
        <xdr:cNvGrpSpPr>
          <a:grpSpLocks/>
        </xdr:cNvGrpSpPr>
      </xdr:nvGrpSpPr>
      <xdr:grpSpPr>
        <a:xfrm>
          <a:off x="4029075" y="114966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26" name="Oval 18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18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47</xdr:row>
      <xdr:rowOff>0</xdr:rowOff>
    </xdr:from>
    <xdr:ext cx="133350" cy="142875"/>
    <xdr:grpSp>
      <xdr:nvGrpSpPr>
        <xdr:cNvPr id="128" name="Group 183"/>
        <xdr:cNvGrpSpPr>
          <a:grpSpLocks/>
        </xdr:cNvGrpSpPr>
      </xdr:nvGrpSpPr>
      <xdr:grpSpPr>
        <a:xfrm>
          <a:off x="4029075" y="114871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29" name="Oval 184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85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48</xdr:row>
      <xdr:rowOff>9525</xdr:rowOff>
    </xdr:from>
    <xdr:ext cx="133350" cy="142875"/>
    <xdr:grpSp>
      <xdr:nvGrpSpPr>
        <xdr:cNvPr id="131" name="Group 186"/>
        <xdr:cNvGrpSpPr>
          <a:grpSpLocks/>
        </xdr:cNvGrpSpPr>
      </xdr:nvGrpSpPr>
      <xdr:grpSpPr>
        <a:xfrm>
          <a:off x="4029075" y="117252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32" name="Oval 18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8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238125</xdr:colOff>
      <xdr:row>45</xdr:row>
      <xdr:rowOff>38100</xdr:rowOff>
    </xdr:from>
    <xdr:to>
      <xdr:col>6</xdr:col>
      <xdr:colOff>371475</xdr:colOff>
      <xdr:row>45</xdr:row>
      <xdr:rowOff>171450</xdr:rowOff>
    </xdr:to>
    <xdr:grpSp>
      <xdr:nvGrpSpPr>
        <xdr:cNvPr id="134" name="Group 189"/>
        <xdr:cNvGrpSpPr>
          <a:grpSpLocks/>
        </xdr:cNvGrpSpPr>
      </xdr:nvGrpSpPr>
      <xdr:grpSpPr>
        <a:xfrm>
          <a:off x="4029075" y="110680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35" name="Oval 190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91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92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93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247650</xdr:colOff>
      <xdr:row>44</xdr:row>
      <xdr:rowOff>47625</xdr:rowOff>
    </xdr:from>
    <xdr:ext cx="123825" cy="152400"/>
    <xdr:grpSp>
      <xdr:nvGrpSpPr>
        <xdr:cNvPr id="139" name="Group 194"/>
        <xdr:cNvGrpSpPr>
          <a:grpSpLocks/>
        </xdr:cNvGrpSpPr>
      </xdr:nvGrpSpPr>
      <xdr:grpSpPr>
        <a:xfrm>
          <a:off x="4038600" y="10848975"/>
          <a:ext cx="123825" cy="152400"/>
          <a:chOff x="315" y="236"/>
          <a:chExt cx="43" cy="46"/>
        </a:xfrm>
        <a:solidFill>
          <a:srgbClr val="FFFFFF"/>
        </a:solidFill>
      </xdr:grpSpPr>
      <xdr:sp>
        <xdr:nvSpPr>
          <xdr:cNvPr id="140" name="Oval 19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9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46</xdr:row>
      <xdr:rowOff>38100</xdr:rowOff>
    </xdr:from>
    <xdr:to>
      <xdr:col>6</xdr:col>
      <xdr:colOff>381000</xdr:colOff>
      <xdr:row>46</xdr:row>
      <xdr:rowOff>171450</xdr:rowOff>
    </xdr:to>
    <xdr:grpSp>
      <xdr:nvGrpSpPr>
        <xdr:cNvPr id="142" name="Group 200"/>
        <xdr:cNvGrpSpPr>
          <a:grpSpLocks/>
        </xdr:cNvGrpSpPr>
      </xdr:nvGrpSpPr>
      <xdr:grpSpPr>
        <a:xfrm>
          <a:off x="4038600" y="112966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43" name="Oval 20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0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20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20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180975</xdr:colOff>
      <xdr:row>8</xdr:row>
      <xdr:rowOff>19050</xdr:rowOff>
    </xdr:from>
    <xdr:ext cx="133350" cy="142875"/>
    <xdr:grpSp>
      <xdr:nvGrpSpPr>
        <xdr:cNvPr id="1" name="Group 1"/>
        <xdr:cNvGrpSpPr>
          <a:grpSpLocks/>
        </xdr:cNvGrpSpPr>
      </xdr:nvGrpSpPr>
      <xdr:grpSpPr>
        <a:xfrm>
          <a:off x="4048125" y="23241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200025</xdr:colOff>
      <xdr:row>9</xdr:row>
      <xdr:rowOff>0</xdr:rowOff>
    </xdr:from>
    <xdr:to>
      <xdr:col>6</xdr:col>
      <xdr:colOff>342900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067175" y="253365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180975</xdr:colOff>
      <xdr:row>10</xdr:row>
      <xdr:rowOff>57150</xdr:rowOff>
    </xdr:from>
    <xdr:ext cx="133350" cy="142875"/>
    <xdr:grpSp>
      <xdr:nvGrpSpPr>
        <xdr:cNvPr id="5" name="Group 21"/>
        <xdr:cNvGrpSpPr>
          <a:grpSpLocks/>
        </xdr:cNvGrpSpPr>
      </xdr:nvGrpSpPr>
      <xdr:grpSpPr>
        <a:xfrm>
          <a:off x="4048125" y="28194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" name="Oval 2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2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190500</xdr:colOff>
      <xdr:row>7</xdr:row>
      <xdr:rowOff>57150</xdr:rowOff>
    </xdr:from>
    <xdr:to>
      <xdr:col>6</xdr:col>
      <xdr:colOff>323850</xdr:colOff>
      <xdr:row>7</xdr:row>
      <xdr:rowOff>190500</xdr:rowOff>
    </xdr:to>
    <xdr:grpSp>
      <xdr:nvGrpSpPr>
        <xdr:cNvPr id="8" name="Group 24"/>
        <xdr:cNvGrpSpPr>
          <a:grpSpLocks/>
        </xdr:cNvGrpSpPr>
      </xdr:nvGrpSpPr>
      <xdr:grpSpPr>
        <a:xfrm>
          <a:off x="4057650" y="21336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9" name="Oval 2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190500</xdr:colOff>
      <xdr:row>5</xdr:row>
      <xdr:rowOff>66675</xdr:rowOff>
    </xdr:from>
    <xdr:ext cx="133350" cy="133350"/>
    <xdr:grpSp>
      <xdr:nvGrpSpPr>
        <xdr:cNvPr id="13" name="Group 29"/>
        <xdr:cNvGrpSpPr>
          <a:grpSpLocks/>
        </xdr:cNvGrpSpPr>
      </xdr:nvGrpSpPr>
      <xdr:grpSpPr>
        <a:xfrm>
          <a:off x="4057650" y="1685925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14" name="Oval 3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3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219075</xdr:colOff>
      <xdr:row>6</xdr:row>
      <xdr:rowOff>66675</xdr:rowOff>
    </xdr:from>
    <xdr:ext cx="133350" cy="133350"/>
    <xdr:grpSp>
      <xdr:nvGrpSpPr>
        <xdr:cNvPr id="16" name="Group 32"/>
        <xdr:cNvGrpSpPr>
          <a:grpSpLocks/>
        </xdr:cNvGrpSpPr>
      </xdr:nvGrpSpPr>
      <xdr:grpSpPr>
        <a:xfrm>
          <a:off x="4086225" y="1914525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17" name="Oval 3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3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200025</xdr:colOff>
      <xdr:row>11</xdr:row>
      <xdr:rowOff>0</xdr:rowOff>
    </xdr:from>
    <xdr:to>
      <xdr:col>6</xdr:col>
      <xdr:colOff>333375</xdr:colOff>
      <xdr:row>11</xdr:row>
      <xdr:rowOff>0</xdr:rowOff>
    </xdr:to>
    <xdr:grpSp>
      <xdr:nvGrpSpPr>
        <xdr:cNvPr id="19" name="Group 35"/>
        <xdr:cNvGrpSpPr>
          <a:grpSpLocks/>
        </xdr:cNvGrpSpPr>
      </xdr:nvGrpSpPr>
      <xdr:grpSpPr>
        <a:xfrm>
          <a:off x="4067175" y="299085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20" name="Oval 3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180975</xdr:colOff>
      <xdr:row>11</xdr:row>
      <xdr:rowOff>57150</xdr:rowOff>
    </xdr:from>
    <xdr:ext cx="133350" cy="142875"/>
    <xdr:grpSp>
      <xdr:nvGrpSpPr>
        <xdr:cNvPr id="24" name="Group 51"/>
        <xdr:cNvGrpSpPr>
          <a:grpSpLocks/>
        </xdr:cNvGrpSpPr>
      </xdr:nvGrpSpPr>
      <xdr:grpSpPr>
        <a:xfrm>
          <a:off x="4048125" y="30480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25" name="Oval 5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5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180975</xdr:colOff>
      <xdr:row>9</xdr:row>
      <xdr:rowOff>47625</xdr:rowOff>
    </xdr:from>
    <xdr:to>
      <xdr:col>6</xdr:col>
      <xdr:colOff>323850</xdr:colOff>
      <xdr:row>9</xdr:row>
      <xdr:rowOff>171450</xdr:rowOff>
    </xdr:to>
    <xdr:sp>
      <xdr:nvSpPr>
        <xdr:cNvPr id="27" name="AutoShape 54"/>
        <xdr:cNvSpPr>
          <a:spLocks/>
        </xdr:cNvSpPr>
      </xdr:nvSpPr>
      <xdr:spPr>
        <a:xfrm>
          <a:off x="4048125" y="25812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7</xdr:row>
      <xdr:rowOff>28575</xdr:rowOff>
    </xdr:from>
    <xdr:to>
      <xdr:col>6</xdr:col>
      <xdr:colOff>342900</xdr:colOff>
      <xdr:row>7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3924300" y="22288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7</xdr:row>
      <xdr:rowOff>0</xdr:rowOff>
    </xdr:from>
    <xdr:to>
      <xdr:col>6</xdr:col>
      <xdr:colOff>361950</xdr:colOff>
      <xdr:row>7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3933825" y="22002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8</xdr:row>
      <xdr:rowOff>47625</xdr:rowOff>
    </xdr:from>
    <xdr:to>
      <xdr:col>6</xdr:col>
      <xdr:colOff>342900</xdr:colOff>
      <xdr:row>8</xdr:row>
      <xdr:rowOff>180975</xdr:rowOff>
    </xdr:to>
    <xdr:grpSp>
      <xdr:nvGrpSpPr>
        <xdr:cNvPr id="7" name="Group 18"/>
        <xdr:cNvGrpSpPr>
          <a:grpSpLocks/>
        </xdr:cNvGrpSpPr>
      </xdr:nvGrpSpPr>
      <xdr:grpSpPr>
        <a:xfrm>
          <a:off x="3924300" y="24765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8" name="Oval 19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0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1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2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9</xdr:row>
      <xdr:rowOff>19050</xdr:rowOff>
    </xdr:from>
    <xdr:to>
      <xdr:col>6</xdr:col>
      <xdr:colOff>352425</xdr:colOff>
      <xdr:row>9</xdr:row>
      <xdr:rowOff>200025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3886200" y="2676525"/>
          <a:ext cx="180975" cy="180975"/>
          <a:chOff x="408" y="328"/>
          <a:chExt cx="23" cy="23"/>
        </a:xfrm>
        <a:solidFill>
          <a:srgbClr val="FFFFFF"/>
        </a:solidFill>
      </xdr:grpSpPr>
      <xdr:pic>
        <xdr:nvPicPr>
          <xdr:cNvPr id="1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8" y="328"/>
            <a:ext cx="23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8" y="328"/>
            <a:ext cx="2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152400</xdr:colOff>
      <xdr:row>10</xdr:row>
      <xdr:rowOff>19050</xdr:rowOff>
    </xdr:from>
    <xdr:to>
      <xdr:col>6</xdr:col>
      <xdr:colOff>390525</xdr:colOff>
      <xdr:row>10</xdr:row>
      <xdr:rowOff>200025</xdr:rowOff>
    </xdr:to>
    <xdr:grpSp>
      <xdr:nvGrpSpPr>
        <xdr:cNvPr id="15" name="Group 37"/>
        <xdr:cNvGrpSpPr>
          <a:grpSpLocks noChangeAspect="1"/>
        </xdr:cNvGrpSpPr>
      </xdr:nvGrpSpPr>
      <xdr:grpSpPr>
        <a:xfrm>
          <a:off x="3867150" y="2905125"/>
          <a:ext cx="238125" cy="180975"/>
          <a:chOff x="406" y="353"/>
          <a:chExt cx="25" cy="21"/>
        </a:xfrm>
        <a:solidFill>
          <a:srgbClr val="FFFFFF"/>
        </a:solidFill>
      </xdr:grpSpPr>
      <xdr:pic>
        <xdr:nvPicPr>
          <xdr:cNvPr id="16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6" y="353"/>
            <a:ext cx="25" cy="2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</xdr:pic>
      <xdr:pic>
        <xdr:nvPicPr>
          <xdr:cNvPr id="17" name="Picture 3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6" y="353"/>
            <a:ext cx="26" cy="2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238125</xdr:colOff>
      <xdr:row>7</xdr:row>
      <xdr:rowOff>0</xdr:rowOff>
    </xdr:from>
    <xdr:ext cx="133350" cy="142875"/>
    <xdr:grpSp>
      <xdr:nvGrpSpPr>
        <xdr:cNvPr id="10" name="Group 10"/>
        <xdr:cNvGrpSpPr>
          <a:grpSpLocks/>
        </xdr:cNvGrpSpPr>
      </xdr:nvGrpSpPr>
      <xdr:grpSpPr>
        <a:xfrm>
          <a:off x="3990975" y="22383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7</xdr:row>
      <xdr:rowOff>38100</xdr:rowOff>
    </xdr:from>
    <xdr:ext cx="133350" cy="142875"/>
    <xdr:grpSp>
      <xdr:nvGrpSpPr>
        <xdr:cNvPr id="13" name="Group 13"/>
        <xdr:cNvGrpSpPr>
          <a:grpSpLocks/>
        </xdr:cNvGrpSpPr>
      </xdr:nvGrpSpPr>
      <xdr:grpSpPr>
        <a:xfrm>
          <a:off x="3990975" y="22764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4" name="Oval 14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8</xdr:row>
      <xdr:rowOff>38100</xdr:rowOff>
    </xdr:from>
    <xdr:ext cx="133350" cy="142875"/>
    <xdr:grpSp>
      <xdr:nvGrpSpPr>
        <xdr:cNvPr id="16" name="Group 16"/>
        <xdr:cNvGrpSpPr>
          <a:grpSpLocks/>
        </xdr:cNvGrpSpPr>
      </xdr:nvGrpSpPr>
      <xdr:grpSpPr>
        <a:xfrm>
          <a:off x="3990975" y="25050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7" name="Oval 1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9</xdr:row>
      <xdr:rowOff>19050</xdr:rowOff>
    </xdr:from>
    <xdr:ext cx="133350" cy="142875"/>
    <xdr:grpSp>
      <xdr:nvGrpSpPr>
        <xdr:cNvPr id="19" name="Group 19"/>
        <xdr:cNvGrpSpPr>
          <a:grpSpLocks/>
        </xdr:cNvGrpSpPr>
      </xdr:nvGrpSpPr>
      <xdr:grpSpPr>
        <a:xfrm>
          <a:off x="3990975" y="27146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20" name="Oval 2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2" name="AutoShape 22"/>
        <xdr:cNvSpPr>
          <a:spLocks/>
        </xdr:cNvSpPr>
      </xdr:nvSpPr>
      <xdr:spPr>
        <a:xfrm flipV="1"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3" name="AutoShape 23"/>
        <xdr:cNvSpPr>
          <a:spLocks/>
        </xdr:cNvSpPr>
      </xdr:nvSpPr>
      <xdr:spPr>
        <a:xfrm flipV="1"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4" name="AutoShape 24"/>
        <xdr:cNvSpPr>
          <a:spLocks/>
        </xdr:cNvSpPr>
      </xdr:nvSpPr>
      <xdr:spPr>
        <a:xfrm flipV="1"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9" name="AutoShape 29"/>
        <xdr:cNvSpPr>
          <a:spLocks/>
        </xdr:cNvSpPr>
      </xdr:nvSpPr>
      <xdr:spPr>
        <a:xfrm flipV="1"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143250" y="17811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238125</xdr:colOff>
      <xdr:row>7</xdr:row>
      <xdr:rowOff>0</xdr:rowOff>
    </xdr:from>
    <xdr:ext cx="133350" cy="142875"/>
    <xdr:grpSp>
      <xdr:nvGrpSpPr>
        <xdr:cNvPr id="31" name="Group 31"/>
        <xdr:cNvGrpSpPr>
          <a:grpSpLocks/>
        </xdr:cNvGrpSpPr>
      </xdr:nvGrpSpPr>
      <xdr:grpSpPr>
        <a:xfrm>
          <a:off x="3990975" y="22383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32" name="Oval 3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3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7</xdr:row>
      <xdr:rowOff>38100</xdr:rowOff>
    </xdr:from>
    <xdr:ext cx="133350" cy="142875"/>
    <xdr:grpSp>
      <xdr:nvGrpSpPr>
        <xdr:cNvPr id="34" name="Group 34"/>
        <xdr:cNvGrpSpPr>
          <a:grpSpLocks/>
        </xdr:cNvGrpSpPr>
      </xdr:nvGrpSpPr>
      <xdr:grpSpPr>
        <a:xfrm>
          <a:off x="3990975" y="22764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35" name="Oval 3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3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8</xdr:row>
      <xdr:rowOff>38100</xdr:rowOff>
    </xdr:from>
    <xdr:ext cx="133350" cy="142875"/>
    <xdr:grpSp>
      <xdr:nvGrpSpPr>
        <xdr:cNvPr id="37" name="Group 37"/>
        <xdr:cNvGrpSpPr>
          <a:grpSpLocks/>
        </xdr:cNvGrpSpPr>
      </xdr:nvGrpSpPr>
      <xdr:grpSpPr>
        <a:xfrm>
          <a:off x="3990975" y="25050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38" name="Oval 3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9</xdr:row>
      <xdr:rowOff>19050</xdr:rowOff>
    </xdr:from>
    <xdr:ext cx="133350" cy="142875"/>
    <xdr:grpSp>
      <xdr:nvGrpSpPr>
        <xdr:cNvPr id="40" name="Group 40"/>
        <xdr:cNvGrpSpPr>
          <a:grpSpLocks/>
        </xdr:cNvGrpSpPr>
      </xdr:nvGrpSpPr>
      <xdr:grpSpPr>
        <a:xfrm>
          <a:off x="3990975" y="27146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41" name="Oval 4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4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10</xdr:row>
      <xdr:rowOff>19050</xdr:rowOff>
    </xdr:from>
    <xdr:ext cx="133350" cy="142875"/>
    <xdr:grpSp>
      <xdr:nvGrpSpPr>
        <xdr:cNvPr id="43" name="Group 43"/>
        <xdr:cNvGrpSpPr>
          <a:grpSpLocks/>
        </xdr:cNvGrpSpPr>
      </xdr:nvGrpSpPr>
      <xdr:grpSpPr>
        <a:xfrm>
          <a:off x="3990975" y="29432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44" name="Oval 44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45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11</xdr:row>
      <xdr:rowOff>19050</xdr:rowOff>
    </xdr:from>
    <xdr:ext cx="133350" cy="142875"/>
    <xdr:grpSp>
      <xdr:nvGrpSpPr>
        <xdr:cNvPr id="46" name="Group 46"/>
        <xdr:cNvGrpSpPr>
          <a:grpSpLocks/>
        </xdr:cNvGrpSpPr>
      </xdr:nvGrpSpPr>
      <xdr:grpSpPr>
        <a:xfrm>
          <a:off x="3990975" y="31718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12</xdr:row>
      <xdr:rowOff>19050</xdr:rowOff>
    </xdr:from>
    <xdr:ext cx="133350" cy="142875"/>
    <xdr:grpSp>
      <xdr:nvGrpSpPr>
        <xdr:cNvPr id="49" name="Group 49"/>
        <xdr:cNvGrpSpPr>
          <a:grpSpLocks/>
        </xdr:cNvGrpSpPr>
      </xdr:nvGrpSpPr>
      <xdr:grpSpPr>
        <a:xfrm>
          <a:off x="3990975" y="34004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0" name="Oval 5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5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13</xdr:row>
      <xdr:rowOff>0</xdr:rowOff>
    </xdr:from>
    <xdr:to>
      <xdr:col>6</xdr:col>
      <xdr:colOff>371475</xdr:colOff>
      <xdr:row>13</xdr:row>
      <xdr:rowOff>0</xdr:rowOff>
    </xdr:to>
    <xdr:sp>
      <xdr:nvSpPr>
        <xdr:cNvPr id="52" name="AutoShape 52"/>
        <xdr:cNvSpPr>
          <a:spLocks/>
        </xdr:cNvSpPr>
      </xdr:nvSpPr>
      <xdr:spPr>
        <a:xfrm flipV="1">
          <a:off x="3981450" y="36099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0</xdr:rowOff>
    </xdr:from>
    <xdr:to>
      <xdr:col>6</xdr:col>
      <xdr:colOff>371475</xdr:colOff>
      <xdr:row>13</xdr:row>
      <xdr:rowOff>0</xdr:rowOff>
    </xdr:to>
    <xdr:sp>
      <xdr:nvSpPr>
        <xdr:cNvPr id="53" name="AutoShape 53"/>
        <xdr:cNvSpPr>
          <a:spLocks/>
        </xdr:cNvSpPr>
      </xdr:nvSpPr>
      <xdr:spPr>
        <a:xfrm flipV="1">
          <a:off x="3981450" y="36099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238125</xdr:colOff>
      <xdr:row>5</xdr:row>
      <xdr:rowOff>19050</xdr:rowOff>
    </xdr:from>
    <xdr:ext cx="133350" cy="142875"/>
    <xdr:grpSp>
      <xdr:nvGrpSpPr>
        <xdr:cNvPr id="54" name="Group 54"/>
        <xdr:cNvGrpSpPr>
          <a:grpSpLocks/>
        </xdr:cNvGrpSpPr>
      </xdr:nvGrpSpPr>
      <xdr:grpSpPr>
        <a:xfrm>
          <a:off x="3990975" y="18002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5" name="Oval 5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5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6</xdr:row>
      <xdr:rowOff>38100</xdr:rowOff>
    </xdr:from>
    <xdr:ext cx="133350" cy="142875"/>
    <xdr:grpSp>
      <xdr:nvGrpSpPr>
        <xdr:cNvPr id="57" name="Group 57"/>
        <xdr:cNvGrpSpPr>
          <a:grpSpLocks/>
        </xdr:cNvGrpSpPr>
      </xdr:nvGrpSpPr>
      <xdr:grpSpPr>
        <a:xfrm>
          <a:off x="3990975" y="20478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8" name="Oval 5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6</xdr:row>
      <xdr:rowOff>38100</xdr:rowOff>
    </xdr:from>
    <xdr:ext cx="133350" cy="142875"/>
    <xdr:grpSp>
      <xdr:nvGrpSpPr>
        <xdr:cNvPr id="60" name="Group 60"/>
        <xdr:cNvGrpSpPr>
          <a:grpSpLocks/>
        </xdr:cNvGrpSpPr>
      </xdr:nvGrpSpPr>
      <xdr:grpSpPr>
        <a:xfrm>
          <a:off x="3990975" y="20478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1" name="Oval 6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9</xdr:row>
      <xdr:rowOff>19050</xdr:rowOff>
    </xdr:from>
    <xdr:ext cx="133350" cy="142875"/>
    <xdr:grpSp>
      <xdr:nvGrpSpPr>
        <xdr:cNvPr id="1" name="Group 1"/>
        <xdr:cNvGrpSpPr>
          <a:grpSpLocks/>
        </xdr:cNvGrpSpPr>
      </xdr:nvGrpSpPr>
      <xdr:grpSpPr>
        <a:xfrm>
          <a:off x="4095750" y="25431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10</xdr:row>
      <xdr:rowOff>19050</xdr:rowOff>
    </xdr:from>
    <xdr:ext cx="133350" cy="142875"/>
    <xdr:grpSp>
      <xdr:nvGrpSpPr>
        <xdr:cNvPr id="4" name="Group 4"/>
        <xdr:cNvGrpSpPr>
          <a:grpSpLocks/>
        </xdr:cNvGrpSpPr>
      </xdr:nvGrpSpPr>
      <xdr:grpSpPr>
        <a:xfrm>
          <a:off x="4095750" y="27717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12</xdr:row>
      <xdr:rowOff>19050</xdr:rowOff>
    </xdr:from>
    <xdr:ext cx="133350" cy="142875"/>
    <xdr:grpSp>
      <xdr:nvGrpSpPr>
        <xdr:cNvPr id="7" name="Group 7"/>
        <xdr:cNvGrpSpPr>
          <a:grpSpLocks/>
        </xdr:cNvGrpSpPr>
      </xdr:nvGrpSpPr>
      <xdr:grpSpPr>
        <a:xfrm>
          <a:off x="4095750" y="32289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6</xdr:row>
      <xdr:rowOff>19050</xdr:rowOff>
    </xdr:from>
    <xdr:ext cx="133350" cy="142875"/>
    <xdr:grpSp>
      <xdr:nvGrpSpPr>
        <xdr:cNvPr id="10" name="Group 10"/>
        <xdr:cNvGrpSpPr>
          <a:grpSpLocks/>
        </xdr:cNvGrpSpPr>
      </xdr:nvGrpSpPr>
      <xdr:grpSpPr>
        <a:xfrm>
          <a:off x="4095750" y="18573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7</xdr:row>
      <xdr:rowOff>19050</xdr:rowOff>
    </xdr:from>
    <xdr:ext cx="133350" cy="142875"/>
    <xdr:grpSp>
      <xdr:nvGrpSpPr>
        <xdr:cNvPr id="13" name="Group 13"/>
        <xdr:cNvGrpSpPr>
          <a:grpSpLocks/>
        </xdr:cNvGrpSpPr>
      </xdr:nvGrpSpPr>
      <xdr:grpSpPr>
        <a:xfrm>
          <a:off x="4095750" y="20859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4" name="Oval 14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8</xdr:row>
      <xdr:rowOff>19050</xdr:rowOff>
    </xdr:from>
    <xdr:ext cx="133350" cy="142875"/>
    <xdr:grpSp>
      <xdr:nvGrpSpPr>
        <xdr:cNvPr id="16" name="Group 16"/>
        <xdr:cNvGrpSpPr>
          <a:grpSpLocks/>
        </xdr:cNvGrpSpPr>
      </xdr:nvGrpSpPr>
      <xdr:grpSpPr>
        <a:xfrm>
          <a:off x="4095750" y="23145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17" name="Oval 1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5</xdr:row>
      <xdr:rowOff>19050</xdr:rowOff>
    </xdr:from>
    <xdr:ext cx="133350" cy="142875"/>
    <xdr:grpSp>
      <xdr:nvGrpSpPr>
        <xdr:cNvPr id="19" name="Group 19"/>
        <xdr:cNvGrpSpPr>
          <a:grpSpLocks/>
        </xdr:cNvGrpSpPr>
      </xdr:nvGrpSpPr>
      <xdr:grpSpPr>
        <a:xfrm>
          <a:off x="4095750" y="16287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20" name="Oval 2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11</xdr:row>
      <xdr:rowOff>19050</xdr:rowOff>
    </xdr:from>
    <xdr:ext cx="133350" cy="142875"/>
    <xdr:grpSp>
      <xdr:nvGrpSpPr>
        <xdr:cNvPr id="22" name="Group 22"/>
        <xdr:cNvGrpSpPr>
          <a:grpSpLocks/>
        </xdr:cNvGrpSpPr>
      </xdr:nvGrpSpPr>
      <xdr:grpSpPr>
        <a:xfrm>
          <a:off x="4095750" y="30003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23" name="Oval 2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13</xdr:row>
      <xdr:rowOff>0</xdr:rowOff>
    </xdr:from>
    <xdr:to>
      <xdr:col>6</xdr:col>
      <xdr:colOff>371475</xdr:colOff>
      <xdr:row>13</xdr:row>
      <xdr:rowOff>0</xdr:rowOff>
    </xdr:to>
    <xdr:sp>
      <xdr:nvSpPr>
        <xdr:cNvPr id="25" name="AutoShape 25"/>
        <xdr:cNvSpPr>
          <a:spLocks/>
        </xdr:cNvSpPr>
      </xdr:nvSpPr>
      <xdr:spPr>
        <a:xfrm flipV="1">
          <a:off x="4086225" y="34385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0</xdr:rowOff>
    </xdr:from>
    <xdr:to>
      <xdr:col>6</xdr:col>
      <xdr:colOff>371475</xdr:colOff>
      <xdr:row>13</xdr:row>
      <xdr:rowOff>0</xdr:rowOff>
    </xdr:to>
    <xdr:sp>
      <xdr:nvSpPr>
        <xdr:cNvPr id="26" name="AutoShape 26"/>
        <xdr:cNvSpPr>
          <a:spLocks/>
        </xdr:cNvSpPr>
      </xdr:nvSpPr>
      <xdr:spPr>
        <a:xfrm flipV="1">
          <a:off x="4086225" y="34385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0</xdr:rowOff>
    </xdr:from>
    <xdr:to>
      <xdr:col>6</xdr:col>
      <xdr:colOff>371475</xdr:colOff>
      <xdr:row>13</xdr:row>
      <xdr:rowOff>0</xdr:rowOff>
    </xdr:to>
    <xdr:sp>
      <xdr:nvSpPr>
        <xdr:cNvPr id="27" name="AutoShape 27"/>
        <xdr:cNvSpPr>
          <a:spLocks/>
        </xdr:cNvSpPr>
      </xdr:nvSpPr>
      <xdr:spPr>
        <a:xfrm flipV="1">
          <a:off x="4086225" y="34385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0</xdr:rowOff>
    </xdr:from>
    <xdr:to>
      <xdr:col>6</xdr:col>
      <xdr:colOff>371475</xdr:colOff>
      <xdr:row>13</xdr:row>
      <xdr:rowOff>0</xdr:rowOff>
    </xdr:to>
    <xdr:sp>
      <xdr:nvSpPr>
        <xdr:cNvPr id="28" name="AutoShape 28"/>
        <xdr:cNvSpPr>
          <a:spLocks/>
        </xdr:cNvSpPr>
      </xdr:nvSpPr>
      <xdr:spPr>
        <a:xfrm flipV="1">
          <a:off x="4086225" y="34385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0</xdr:rowOff>
    </xdr:from>
    <xdr:to>
      <xdr:col>6</xdr:col>
      <xdr:colOff>371475</xdr:colOff>
      <xdr:row>13</xdr:row>
      <xdr:rowOff>0</xdr:rowOff>
    </xdr:to>
    <xdr:sp>
      <xdr:nvSpPr>
        <xdr:cNvPr id="29" name="AutoShape 29"/>
        <xdr:cNvSpPr>
          <a:spLocks/>
        </xdr:cNvSpPr>
      </xdr:nvSpPr>
      <xdr:spPr>
        <a:xfrm flipV="1">
          <a:off x="4086225" y="34385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6</xdr:row>
      <xdr:rowOff>0</xdr:rowOff>
    </xdr:from>
    <xdr:to>
      <xdr:col>6</xdr:col>
      <xdr:colOff>371475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4200525" y="19050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6</xdr:row>
      <xdr:rowOff>0</xdr:rowOff>
    </xdr:from>
    <xdr:to>
      <xdr:col>6</xdr:col>
      <xdr:colOff>371475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4200525" y="19050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238125</xdr:colOff>
      <xdr:row>7</xdr:row>
      <xdr:rowOff>19050</xdr:rowOff>
    </xdr:from>
    <xdr:ext cx="123825" cy="142875"/>
    <xdr:grpSp>
      <xdr:nvGrpSpPr>
        <xdr:cNvPr id="3" name="Group 3"/>
        <xdr:cNvGrpSpPr>
          <a:grpSpLocks/>
        </xdr:cNvGrpSpPr>
      </xdr:nvGrpSpPr>
      <xdr:grpSpPr>
        <a:xfrm>
          <a:off x="4210050" y="2152650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4" name="Oval 4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5</xdr:row>
      <xdr:rowOff>19050</xdr:rowOff>
    </xdr:from>
    <xdr:ext cx="123825" cy="142875"/>
    <xdr:grpSp>
      <xdr:nvGrpSpPr>
        <xdr:cNvPr id="6" name="Group 6"/>
        <xdr:cNvGrpSpPr>
          <a:grpSpLocks/>
        </xdr:cNvGrpSpPr>
      </xdr:nvGrpSpPr>
      <xdr:grpSpPr>
        <a:xfrm>
          <a:off x="4210050" y="1695450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" name="Oval 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8</xdr:row>
      <xdr:rowOff>19050</xdr:rowOff>
    </xdr:from>
    <xdr:ext cx="123825" cy="142875"/>
    <xdr:grpSp>
      <xdr:nvGrpSpPr>
        <xdr:cNvPr id="9" name="Group 9"/>
        <xdr:cNvGrpSpPr>
          <a:grpSpLocks/>
        </xdr:cNvGrpSpPr>
      </xdr:nvGrpSpPr>
      <xdr:grpSpPr>
        <a:xfrm>
          <a:off x="4210050" y="2381250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10" name="Oval 1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6</xdr:row>
      <xdr:rowOff>0</xdr:rowOff>
    </xdr:from>
    <xdr:ext cx="123825" cy="142875"/>
    <xdr:grpSp>
      <xdr:nvGrpSpPr>
        <xdr:cNvPr id="12" name="Group 12"/>
        <xdr:cNvGrpSpPr>
          <a:grpSpLocks/>
        </xdr:cNvGrpSpPr>
      </xdr:nvGrpSpPr>
      <xdr:grpSpPr>
        <a:xfrm>
          <a:off x="4210050" y="1905000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13" name="Oval 1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6</xdr:row>
      <xdr:rowOff>19050</xdr:rowOff>
    </xdr:from>
    <xdr:ext cx="123825" cy="142875"/>
    <xdr:grpSp>
      <xdr:nvGrpSpPr>
        <xdr:cNvPr id="15" name="Group 15"/>
        <xdr:cNvGrpSpPr>
          <a:grpSpLocks/>
        </xdr:cNvGrpSpPr>
      </xdr:nvGrpSpPr>
      <xdr:grpSpPr>
        <a:xfrm>
          <a:off x="4210050" y="1924050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16" name="Oval 1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5</xdr:row>
      <xdr:rowOff>47625</xdr:rowOff>
    </xdr:from>
    <xdr:to>
      <xdr:col>6</xdr:col>
      <xdr:colOff>361950</xdr:colOff>
      <xdr:row>5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3990975" y="159067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6</xdr:row>
      <xdr:rowOff>38100</xdr:rowOff>
    </xdr:from>
    <xdr:to>
      <xdr:col>6</xdr:col>
      <xdr:colOff>371475</xdr:colOff>
      <xdr:row>6</xdr:row>
      <xdr:rowOff>161925</xdr:rowOff>
    </xdr:to>
    <xdr:sp>
      <xdr:nvSpPr>
        <xdr:cNvPr id="6" name="AutoShape 6"/>
        <xdr:cNvSpPr>
          <a:spLocks/>
        </xdr:cNvSpPr>
      </xdr:nvSpPr>
      <xdr:spPr>
        <a:xfrm flipV="1">
          <a:off x="3990975" y="18097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9" name="AutoShape 19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0" name="AutoShape 20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1" name="AutoShape 21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6" name="AutoShape 26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8" name="AutoShape 28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9" name="AutoShape 29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0" name="AutoShape 30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5" name="AutoShape 35"/>
        <xdr:cNvSpPr>
          <a:spLocks/>
        </xdr:cNvSpPr>
      </xdr:nvSpPr>
      <xdr:spPr>
        <a:xfrm flipV="1"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048250" y="354330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4772025" y="2295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4772025" y="2295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4772025" y="2295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72025" y="2295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72025" y="2295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72025" y="2295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72025" y="2295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4772025" y="2295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772025" y="22955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0" name="AutoShape 10"/>
        <xdr:cNvSpPr>
          <a:spLocks/>
        </xdr:cNvSpPr>
      </xdr:nvSpPr>
      <xdr:spPr>
        <a:xfrm flipV="1"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 flipV="1"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AutoShape 17"/>
        <xdr:cNvSpPr>
          <a:spLocks/>
        </xdr:cNvSpPr>
      </xdr:nvSpPr>
      <xdr:spPr>
        <a:xfrm flipV="1"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143250" y="9239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9" name="AutoShape 19"/>
        <xdr:cNvSpPr>
          <a:spLocks/>
        </xdr:cNvSpPr>
      </xdr:nvSpPr>
      <xdr:spPr>
        <a:xfrm flipV="1"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0" name="AutoShape 20"/>
        <xdr:cNvSpPr>
          <a:spLocks/>
        </xdr:cNvSpPr>
      </xdr:nvSpPr>
      <xdr:spPr>
        <a:xfrm flipV="1"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1" name="AutoShape 21"/>
        <xdr:cNvSpPr>
          <a:spLocks/>
        </xdr:cNvSpPr>
      </xdr:nvSpPr>
      <xdr:spPr>
        <a:xfrm flipV="1"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6" name="AutoShape 26"/>
        <xdr:cNvSpPr>
          <a:spLocks/>
        </xdr:cNvSpPr>
      </xdr:nvSpPr>
      <xdr:spPr>
        <a:xfrm flipV="1"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8" name="AutoShape 28"/>
        <xdr:cNvSpPr>
          <a:spLocks/>
        </xdr:cNvSpPr>
      </xdr:nvSpPr>
      <xdr:spPr>
        <a:xfrm flipV="1"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9" name="AutoShape 29"/>
        <xdr:cNvSpPr>
          <a:spLocks/>
        </xdr:cNvSpPr>
      </xdr:nvSpPr>
      <xdr:spPr>
        <a:xfrm flipV="1"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0" name="AutoShape 30"/>
        <xdr:cNvSpPr>
          <a:spLocks/>
        </xdr:cNvSpPr>
      </xdr:nvSpPr>
      <xdr:spPr>
        <a:xfrm flipV="1"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5" name="AutoShape 35"/>
        <xdr:cNvSpPr>
          <a:spLocks/>
        </xdr:cNvSpPr>
      </xdr:nvSpPr>
      <xdr:spPr>
        <a:xfrm flipV="1"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143250" y="23145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17</xdr:row>
      <xdr:rowOff>47625</xdr:rowOff>
    </xdr:from>
    <xdr:to>
      <xdr:col>6</xdr:col>
      <xdr:colOff>304800</xdr:colOff>
      <xdr:row>17</xdr:row>
      <xdr:rowOff>171450</xdr:rowOff>
    </xdr:to>
    <xdr:sp>
      <xdr:nvSpPr>
        <xdr:cNvPr id="1" name="AutoShape 1"/>
        <xdr:cNvSpPr>
          <a:spLocks/>
        </xdr:cNvSpPr>
      </xdr:nvSpPr>
      <xdr:spPr>
        <a:xfrm flipV="1">
          <a:off x="4191000" y="40671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16</xdr:row>
      <xdr:rowOff>38100</xdr:rowOff>
    </xdr:from>
    <xdr:to>
      <xdr:col>6</xdr:col>
      <xdr:colOff>295275</xdr:colOff>
      <xdr:row>16</xdr:row>
      <xdr:rowOff>161925</xdr:rowOff>
    </xdr:to>
    <xdr:sp>
      <xdr:nvSpPr>
        <xdr:cNvPr id="2" name="AutoShape 2"/>
        <xdr:cNvSpPr>
          <a:spLocks/>
        </xdr:cNvSpPr>
      </xdr:nvSpPr>
      <xdr:spPr>
        <a:xfrm flipV="1">
          <a:off x="4181475" y="38290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57150</xdr:rowOff>
    </xdr:from>
    <xdr:to>
      <xdr:col>6</xdr:col>
      <xdr:colOff>304800</xdr:colOff>
      <xdr:row>13</xdr:row>
      <xdr:rowOff>180975</xdr:rowOff>
    </xdr:to>
    <xdr:sp>
      <xdr:nvSpPr>
        <xdr:cNvPr id="3" name="AutoShape 3"/>
        <xdr:cNvSpPr>
          <a:spLocks/>
        </xdr:cNvSpPr>
      </xdr:nvSpPr>
      <xdr:spPr>
        <a:xfrm flipV="1">
          <a:off x="4191000" y="31623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15</xdr:row>
      <xdr:rowOff>28575</xdr:rowOff>
    </xdr:from>
    <xdr:to>
      <xdr:col>6</xdr:col>
      <xdr:colOff>304800</xdr:colOff>
      <xdr:row>15</xdr:row>
      <xdr:rowOff>152400</xdr:rowOff>
    </xdr:to>
    <xdr:sp>
      <xdr:nvSpPr>
        <xdr:cNvPr id="4" name="AutoShape 4"/>
        <xdr:cNvSpPr>
          <a:spLocks/>
        </xdr:cNvSpPr>
      </xdr:nvSpPr>
      <xdr:spPr>
        <a:xfrm flipV="1">
          <a:off x="4191000" y="35909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14</xdr:row>
      <xdr:rowOff>47625</xdr:rowOff>
    </xdr:from>
    <xdr:to>
      <xdr:col>6</xdr:col>
      <xdr:colOff>304800</xdr:colOff>
      <xdr:row>14</xdr:row>
      <xdr:rowOff>171450</xdr:rowOff>
    </xdr:to>
    <xdr:sp>
      <xdr:nvSpPr>
        <xdr:cNvPr id="5" name="AutoShape 6"/>
        <xdr:cNvSpPr>
          <a:spLocks/>
        </xdr:cNvSpPr>
      </xdr:nvSpPr>
      <xdr:spPr>
        <a:xfrm flipV="1">
          <a:off x="4191000" y="33813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9</xdr:row>
      <xdr:rowOff>28575</xdr:rowOff>
    </xdr:from>
    <xdr:to>
      <xdr:col>6</xdr:col>
      <xdr:colOff>304800</xdr:colOff>
      <xdr:row>9</xdr:row>
      <xdr:rowOff>152400</xdr:rowOff>
    </xdr:to>
    <xdr:sp>
      <xdr:nvSpPr>
        <xdr:cNvPr id="6" name="AutoShape 9"/>
        <xdr:cNvSpPr>
          <a:spLocks/>
        </xdr:cNvSpPr>
      </xdr:nvSpPr>
      <xdr:spPr>
        <a:xfrm flipV="1">
          <a:off x="4191000" y="22193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28575</xdr:rowOff>
    </xdr:from>
    <xdr:to>
      <xdr:col>6</xdr:col>
      <xdr:colOff>304800</xdr:colOff>
      <xdr:row>10</xdr:row>
      <xdr:rowOff>152400</xdr:rowOff>
    </xdr:to>
    <xdr:sp>
      <xdr:nvSpPr>
        <xdr:cNvPr id="7" name="AutoShape 10"/>
        <xdr:cNvSpPr>
          <a:spLocks/>
        </xdr:cNvSpPr>
      </xdr:nvSpPr>
      <xdr:spPr>
        <a:xfrm flipV="1">
          <a:off x="4191000" y="24479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</xdr:row>
      <xdr:rowOff>28575</xdr:rowOff>
    </xdr:from>
    <xdr:to>
      <xdr:col>6</xdr:col>
      <xdr:colOff>285750</xdr:colOff>
      <xdr:row>8</xdr:row>
      <xdr:rowOff>171450</xdr:rowOff>
    </xdr:to>
    <xdr:grpSp>
      <xdr:nvGrpSpPr>
        <xdr:cNvPr id="8" name="Group 11"/>
        <xdr:cNvGrpSpPr>
          <a:grpSpLocks/>
        </xdr:cNvGrpSpPr>
      </xdr:nvGrpSpPr>
      <xdr:grpSpPr>
        <a:xfrm>
          <a:off x="4181475" y="19907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9" name="Oval 1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161925</xdr:colOff>
      <xdr:row>11</xdr:row>
      <xdr:rowOff>47625</xdr:rowOff>
    </xdr:from>
    <xdr:to>
      <xdr:col>6</xdr:col>
      <xdr:colOff>304800</xdr:colOff>
      <xdr:row>11</xdr:row>
      <xdr:rowOff>171450</xdr:rowOff>
    </xdr:to>
    <xdr:sp>
      <xdr:nvSpPr>
        <xdr:cNvPr id="11" name="AutoShape 14"/>
        <xdr:cNvSpPr>
          <a:spLocks/>
        </xdr:cNvSpPr>
      </xdr:nvSpPr>
      <xdr:spPr>
        <a:xfrm>
          <a:off x="4191000" y="26955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9525</xdr:rowOff>
    </xdr:from>
    <xdr:to>
      <xdr:col>6</xdr:col>
      <xdr:colOff>323850</xdr:colOff>
      <xdr:row>7</xdr:row>
      <xdr:rowOff>133350</xdr:rowOff>
    </xdr:to>
    <xdr:sp>
      <xdr:nvSpPr>
        <xdr:cNvPr id="12" name="AutoShape 15"/>
        <xdr:cNvSpPr>
          <a:spLocks/>
        </xdr:cNvSpPr>
      </xdr:nvSpPr>
      <xdr:spPr>
        <a:xfrm>
          <a:off x="4210050" y="17430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</xdr:row>
      <xdr:rowOff>47625</xdr:rowOff>
    </xdr:from>
    <xdr:to>
      <xdr:col>6</xdr:col>
      <xdr:colOff>285750</xdr:colOff>
      <xdr:row>5</xdr:row>
      <xdr:rowOff>171450</xdr:rowOff>
    </xdr:to>
    <xdr:sp>
      <xdr:nvSpPr>
        <xdr:cNvPr id="13" name="AutoShape 22"/>
        <xdr:cNvSpPr>
          <a:spLocks/>
        </xdr:cNvSpPr>
      </xdr:nvSpPr>
      <xdr:spPr>
        <a:xfrm flipV="1">
          <a:off x="4171950" y="13239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</xdr:rowOff>
    </xdr:from>
    <xdr:to>
      <xdr:col>6</xdr:col>
      <xdr:colOff>323850</xdr:colOff>
      <xdr:row>12</xdr:row>
      <xdr:rowOff>133350</xdr:rowOff>
    </xdr:to>
    <xdr:sp>
      <xdr:nvSpPr>
        <xdr:cNvPr id="14" name="AutoShape 23"/>
        <xdr:cNvSpPr>
          <a:spLocks/>
        </xdr:cNvSpPr>
      </xdr:nvSpPr>
      <xdr:spPr>
        <a:xfrm>
          <a:off x="4210050" y="28860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9525</xdr:rowOff>
    </xdr:from>
    <xdr:to>
      <xdr:col>6</xdr:col>
      <xdr:colOff>323850</xdr:colOff>
      <xdr:row>6</xdr:row>
      <xdr:rowOff>133350</xdr:rowOff>
    </xdr:to>
    <xdr:sp>
      <xdr:nvSpPr>
        <xdr:cNvPr id="15" name="AutoShape 25"/>
        <xdr:cNvSpPr>
          <a:spLocks/>
        </xdr:cNvSpPr>
      </xdr:nvSpPr>
      <xdr:spPr>
        <a:xfrm>
          <a:off x="4210050" y="15144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8</xdr:row>
      <xdr:rowOff>38100</xdr:rowOff>
    </xdr:from>
    <xdr:ext cx="142875" cy="142875"/>
    <xdr:grpSp>
      <xdr:nvGrpSpPr>
        <xdr:cNvPr id="1" name="Group 1"/>
        <xdr:cNvGrpSpPr>
          <a:grpSpLocks/>
        </xdr:cNvGrpSpPr>
      </xdr:nvGrpSpPr>
      <xdr:grpSpPr>
        <a:xfrm>
          <a:off x="4010025" y="2133600"/>
          <a:ext cx="142875" cy="142875"/>
          <a:chOff x="315" y="236"/>
          <a:chExt cx="43" cy="4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13</xdr:row>
      <xdr:rowOff>19050</xdr:rowOff>
    </xdr:from>
    <xdr:to>
      <xdr:col>6</xdr:col>
      <xdr:colOff>361950</xdr:colOff>
      <xdr:row>13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4010025" y="32575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10</xdr:row>
      <xdr:rowOff>19050</xdr:rowOff>
    </xdr:from>
    <xdr:to>
      <xdr:col>6</xdr:col>
      <xdr:colOff>361950</xdr:colOff>
      <xdr:row>10</xdr:row>
      <xdr:rowOff>152400</xdr:rowOff>
    </xdr:to>
    <xdr:grpSp>
      <xdr:nvGrpSpPr>
        <xdr:cNvPr id="9" name="Group 9"/>
        <xdr:cNvGrpSpPr>
          <a:grpSpLocks/>
        </xdr:cNvGrpSpPr>
      </xdr:nvGrpSpPr>
      <xdr:grpSpPr>
        <a:xfrm>
          <a:off x="4010025" y="25717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0" name="Oval 10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11</xdr:row>
      <xdr:rowOff>19050</xdr:rowOff>
    </xdr:from>
    <xdr:to>
      <xdr:col>6</xdr:col>
      <xdr:colOff>361950</xdr:colOff>
      <xdr:row>11</xdr:row>
      <xdr:rowOff>152400</xdr:rowOff>
    </xdr:to>
    <xdr:grpSp>
      <xdr:nvGrpSpPr>
        <xdr:cNvPr id="14" name="Group 14"/>
        <xdr:cNvGrpSpPr>
          <a:grpSpLocks/>
        </xdr:cNvGrpSpPr>
      </xdr:nvGrpSpPr>
      <xdr:grpSpPr>
        <a:xfrm>
          <a:off x="4010025" y="28003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5" name="Oval 1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15</xdr:row>
      <xdr:rowOff>0</xdr:rowOff>
    </xdr:from>
    <xdr:to>
      <xdr:col>6</xdr:col>
      <xdr:colOff>361950</xdr:colOff>
      <xdr:row>15</xdr:row>
      <xdr:rowOff>0</xdr:rowOff>
    </xdr:to>
    <xdr:sp>
      <xdr:nvSpPr>
        <xdr:cNvPr id="19" name="AutoShape 19"/>
        <xdr:cNvSpPr>
          <a:spLocks/>
        </xdr:cNvSpPr>
      </xdr:nvSpPr>
      <xdr:spPr>
        <a:xfrm flipV="1">
          <a:off x="4000500" y="36957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228600</xdr:colOff>
      <xdr:row>12</xdr:row>
      <xdr:rowOff>19050</xdr:rowOff>
    </xdr:from>
    <xdr:ext cx="142875" cy="142875"/>
    <xdr:grpSp>
      <xdr:nvGrpSpPr>
        <xdr:cNvPr id="20" name="Group 20"/>
        <xdr:cNvGrpSpPr>
          <a:grpSpLocks/>
        </xdr:cNvGrpSpPr>
      </xdr:nvGrpSpPr>
      <xdr:grpSpPr>
        <a:xfrm>
          <a:off x="4010025" y="3028950"/>
          <a:ext cx="142875" cy="142875"/>
          <a:chOff x="315" y="236"/>
          <a:chExt cx="43" cy="46"/>
        </a:xfrm>
        <a:solidFill>
          <a:srgbClr val="FFFFFF"/>
        </a:solidFill>
      </xdr:grpSpPr>
      <xdr:sp>
        <xdr:nvSpPr>
          <xdr:cNvPr id="21" name="Oval 2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14</xdr:row>
      <xdr:rowOff>19050</xdr:rowOff>
    </xdr:from>
    <xdr:to>
      <xdr:col>6</xdr:col>
      <xdr:colOff>361950</xdr:colOff>
      <xdr:row>14</xdr:row>
      <xdr:rowOff>152400</xdr:rowOff>
    </xdr:to>
    <xdr:grpSp>
      <xdr:nvGrpSpPr>
        <xdr:cNvPr id="23" name="Group 23"/>
        <xdr:cNvGrpSpPr>
          <a:grpSpLocks/>
        </xdr:cNvGrpSpPr>
      </xdr:nvGrpSpPr>
      <xdr:grpSpPr>
        <a:xfrm>
          <a:off x="4010025" y="34861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4" name="Oval 2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15</xdr:row>
      <xdr:rowOff>19050</xdr:rowOff>
    </xdr:from>
    <xdr:to>
      <xdr:col>6</xdr:col>
      <xdr:colOff>361950</xdr:colOff>
      <xdr:row>15</xdr:row>
      <xdr:rowOff>152400</xdr:rowOff>
    </xdr:to>
    <xdr:grpSp>
      <xdr:nvGrpSpPr>
        <xdr:cNvPr id="28" name="Group 28"/>
        <xdr:cNvGrpSpPr>
          <a:grpSpLocks/>
        </xdr:cNvGrpSpPr>
      </xdr:nvGrpSpPr>
      <xdr:grpSpPr>
        <a:xfrm>
          <a:off x="4010025" y="37147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9" name="Oval 29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16</xdr:row>
      <xdr:rowOff>19050</xdr:rowOff>
    </xdr:from>
    <xdr:to>
      <xdr:col>6</xdr:col>
      <xdr:colOff>361950</xdr:colOff>
      <xdr:row>16</xdr:row>
      <xdr:rowOff>152400</xdr:rowOff>
    </xdr:to>
    <xdr:grpSp>
      <xdr:nvGrpSpPr>
        <xdr:cNvPr id="33" name="Group 33"/>
        <xdr:cNvGrpSpPr>
          <a:grpSpLocks/>
        </xdr:cNvGrpSpPr>
      </xdr:nvGrpSpPr>
      <xdr:grpSpPr>
        <a:xfrm>
          <a:off x="4010025" y="39433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34" name="Oval 3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7</xdr:row>
      <xdr:rowOff>19050</xdr:rowOff>
    </xdr:from>
    <xdr:to>
      <xdr:col>6</xdr:col>
      <xdr:colOff>381000</xdr:colOff>
      <xdr:row>7</xdr:row>
      <xdr:rowOff>142875</xdr:rowOff>
    </xdr:to>
    <xdr:sp>
      <xdr:nvSpPr>
        <xdr:cNvPr id="38" name="AutoShape 38"/>
        <xdr:cNvSpPr>
          <a:spLocks/>
        </xdr:cNvSpPr>
      </xdr:nvSpPr>
      <xdr:spPr>
        <a:xfrm>
          <a:off x="4019550" y="18859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228600</xdr:colOff>
      <xdr:row>8</xdr:row>
      <xdr:rowOff>0</xdr:rowOff>
    </xdr:from>
    <xdr:ext cx="142875" cy="142875"/>
    <xdr:grpSp>
      <xdr:nvGrpSpPr>
        <xdr:cNvPr id="39" name="Group 39"/>
        <xdr:cNvGrpSpPr>
          <a:grpSpLocks/>
        </xdr:cNvGrpSpPr>
      </xdr:nvGrpSpPr>
      <xdr:grpSpPr>
        <a:xfrm>
          <a:off x="4010025" y="2095500"/>
          <a:ext cx="142875" cy="142875"/>
          <a:chOff x="315" y="236"/>
          <a:chExt cx="43" cy="46"/>
        </a:xfrm>
        <a:solidFill>
          <a:srgbClr val="FFFFFF"/>
        </a:solidFill>
      </xdr:grpSpPr>
      <xdr:sp>
        <xdr:nvSpPr>
          <xdr:cNvPr id="40" name="Oval 4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238125</xdr:colOff>
      <xdr:row>9</xdr:row>
      <xdr:rowOff>19050</xdr:rowOff>
    </xdr:from>
    <xdr:to>
      <xdr:col>6</xdr:col>
      <xdr:colOff>381000</xdr:colOff>
      <xdr:row>9</xdr:row>
      <xdr:rowOff>142875</xdr:rowOff>
    </xdr:to>
    <xdr:sp>
      <xdr:nvSpPr>
        <xdr:cNvPr id="42" name="AutoShape 42"/>
        <xdr:cNvSpPr>
          <a:spLocks/>
        </xdr:cNvSpPr>
      </xdr:nvSpPr>
      <xdr:spPr>
        <a:xfrm>
          <a:off x="4019550" y="23431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0</xdr:rowOff>
    </xdr:from>
    <xdr:to>
      <xdr:col>6</xdr:col>
      <xdr:colOff>361950</xdr:colOff>
      <xdr:row>5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4010025" y="14097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44" name="Oval 4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5</xdr:row>
      <xdr:rowOff>38100</xdr:rowOff>
    </xdr:from>
    <xdr:to>
      <xdr:col>6</xdr:col>
      <xdr:colOff>361950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 flipV="1">
          <a:off x="4000500" y="14478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6</xdr:row>
      <xdr:rowOff>0</xdr:rowOff>
    </xdr:from>
    <xdr:to>
      <xdr:col>6</xdr:col>
      <xdr:colOff>361950</xdr:colOff>
      <xdr:row>6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000500" y="16383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228600</xdr:colOff>
      <xdr:row>6</xdr:row>
      <xdr:rowOff>28575</xdr:rowOff>
    </xdr:from>
    <xdr:ext cx="142875" cy="152400"/>
    <xdr:grpSp>
      <xdr:nvGrpSpPr>
        <xdr:cNvPr id="50" name="Group 50"/>
        <xdr:cNvGrpSpPr>
          <a:grpSpLocks/>
        </xdr:cNvGrpSpPr>
      </xdr:nvGrpSpPr>
      <xdr:grpSpPr>
        <a:xfrm>
          <a:off x="4010025" y="1666875"/>
          <a:ext cx="142875" cy="152400"/>
          <a:chOff x="315" y="236"/>
          <a:chExt cx="43" cy="46"/>
        </a:xfrm>
        <a:solidFill>
          <a:srgbClr val="FFFFFF"/>
        </a:solidFill>
      </xdr:grpSpPr>
      <xdr:sp>
        <xdr:nvSpPr>
          <xdr:cNvPr id="51" name="Oval 5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6</xdr:row>
      <xdr:rowOff>0</xdr:rowOff>
    </xdr:from>
    <xdr:to>
      <xdr:col>6</xdr:col>
      <xdr:colOff>361950</xdr:colOff>
      <xdr:row>6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4010025" y="16383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54" name="Oval 5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6</xdr:row>
      <xdr:rowOff>0</xdr:rowOff>
    </xdr:from>
    <xdr:to>
      <xdr:col>6</xdr:col>
      <xdr:colOff>361950</xdr:colOff>
      <xdr:row>6</xdr:row>
      <xdr:rowOff>0</xdr:rowOff>
    </xdr:to>
    <xdr:grpSp>
      <xdr:nvGrpSpPr>
        <xdr:cNvPr id="58" name="Group 58"/>
        <xdr:cNvGrpSpPr>
          <a:grpSpLocks/>
        </xdr:cNvGrpSpPr>
      </xdr:nvGrpSpPr>
      <xdr:grpSpPr>
        <a:xfrm>
          <a:off x="4010025" y="16383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59" name="Oval 59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5</xdr:row>
      <xdr:rowOff>28575</xdr:rowOff>
    </xdr:from>
    <xdr:ext cx="133350" cy="133350"/>
    <xdr:grpSp>
      <xdr:nvGrpSpPr>
        <xdr:cNvPr id="1" name="Group 1"/>
        <xdr:cNvGrpSpPr>
          <a:grpSpLocks/>
        </xdr:cNvGrpSpPr>
      </xdr:nvGrpSpPr>
      <xdr:grpSpPr>
        <a:xfrm>
          <a:off x="3962400" y="1752600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209550</xdr:colOff>
      <xdr:row>10</xdr:row>
      <xdr:rowOff>28575</xdr:rowOff>
    </xdr:from>
    <xdr:to>
      <xdr:col>6</xdr:col>
      <xdr:colOff>342900</xdr:colOff>
      <xdr:row>10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3971925" y="28956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7</xdr:row>
      <xdr:rowOff>0</xdr:rowOff>
    </xdr:from>
    <xdr:to>
      <xdr:col>6</xdr:col>
      <xdr:colOff>342900</xdr:colOff>
      <xdr:row>7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971925" y="2181225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10" name="Oval 10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8</xdr:row>
      <xdr:rowOff>28575</xdr:rowOff>
    </xdr:from>
    <xdr:to>
      <xdr:col>6</xdr:col>
      <xdr:colOff>342900</xdr:colOff>
      <xdr:row>8</xdr:row>
      <xdr:rowOff>161925</xdr:rowOff>
    </xdr:to>
    <xdr:grpSp>
      <xdr:nvGrpSpPr>
        <xdr:cNvPr id="14" name="Group 19"/>
        <xdr:cNvGrpSpPr>
          <a:grpSpLocks/>
        </xdr:cNvGrpSpPr>
      </xdr:nvGrpSpPr>
      <xdr:grpSpPr>
        <a:xfrm>
          <a:off x="3971925" y="24384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5" name="Oval 20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3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200025</xdr:colOff>
      <xdr:row>9</xdr:row>
      <xdr:rowOff>28575</xdr:rowOff>
    </xdr:from>
    <xdr:ext cx="133350" cy="133350"/>
    <xdr:grpSp>
      <xdr:nvGrpSpPr>
        <xdr:cNvPr id="19" name="Group 24"/>
        <xdr:cNvGrpSpPr>
          <a:grpSpLocks/>
        </xdr:cNvGrpSpPr>
      </xdr:nvGrpSpPr>
      <xdr:grpSpPr>
        <a:xfrm>
          <a:off x="3962400" y="2667000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20" name="Oval 2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209550</xdr:colOff>
      <xdr:row>7</xdr:row>
      <xdr:rowOff>28575</xdr:rowOff>
    </xdr:from>
    <xdr:to>
      <xdr:col>6</xdr:col>
      <xdr:colOff>342900</xdr:colOff>
      <xdr:row>7</xdr:row>
      <xdr:rowOff>161925</xdr:rowOff>
    </xdr:to>
    <xdr:grpSp>
      <xdr:nvGrpSpPr>
        <xdr:cNvPr id="22" name="Group 27"/>
        <xdr:cNvGrpSpPr>
          <a:grpSpLocks/>
        </xdr:cNvGrpSpPr>
      </xdr:nvGrpSpPr>
      <xdr:grpSpPr>
        <a:xfrm>
          <a:off x="3971925" y="22098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3" name="Oval 28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9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0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1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95250</xdr:colOff>
      <xdr:row>11</xdr:row>
      <xdr:rowOff>57150</xdr:rowOff>
    </xdr:from>
    <xdr:to>
      <xdr:col>6</xdr:col>
      <xdr:colOff>266700</xdr:colOff>
      <xdr:row>11</xdr:row>
      <xdr:rowOff>133350</xdr:rowOff>
    </xdr:to>
    <xdr:sp>
      <xdr:nvSpPr>
        <xdr:cNvPr id="27" name="AutoShape 33"/>
        <xdr:cNvSpPr>
          <a:spLocks/>
        </xdr:cNvSpPr>
      </xdr:nvSpPr>
      <xdr:spPr>
        <a:xfrm>
          <a:off x="3857625" y="3152775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95250</xdr:rowOff>
    </xdr:from>
    <xdr:to>
      <xdr:col>8</xdr:col>
      <xdr:colOff>466725</xdr:colOff>
      <xdr:row>20</xdr:row>
      <xdr:rowOff>95250</xdr:rowOff>
    </xdr:to>
    <xdr:sp>
      <xdr:nvSpPr>
        <xdr:cNvPr id="28" name="Line 49"/>
        <xdr:cNvSpPr>
          <a:spLocks/>
        </xdr:cNvSpPr>
      </xdr:nvSpPr>
      <xdr:spPr>
        <a:xfrm>
          <a:off x="551497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19</xdr:row>
      <xdr:rowOff>142875</xdr:rowOff>
    </xdr:from>
    <xdr:to>
      <xdr:col>9</xdr:col>
      <xdr:colOff>142875</xdr:colOff>
      <xdr:row>19</xdr:row>
      <xdr:rowOff>142875</xdr:rowOff>
    </xdr:to>
    <xdr:sp>
      <xdr:nvSpPr>
        <xdr:cNvPr id="29" name="Line 50"/>
        <xdr:cNvSpPr>
          <a:spLocks/>
        </xdr:cNvSpPr>
      </xdr:nvSpPr>
      <xdr:spPr>
        <a:xfrm>
          <a:off x="58007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200025</xdr:colOff>
      <xdr:row>6</xdr:row>
      <xdr:rowOff>28575</xdr:rowOff>
    </xdr:from>
    <xdr:ext cx="133350" cy="133350"/>
    <xdr:grpSp>
      <xdr:nvGrpSpPr>
        <xdr:cNvPr id="30" name="Group 52"/>
        <xdr:cNvGrpSpPr>
          <a:grpSpLocks/>
        </xdr:cNvGrpSpPr>
      </xdr:nvGrpSpPr>
      <xdr:grpSpPr>
        <a:xfrm>
          <a:off x="3962400" y="1981200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31" name="Oval 5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5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8</xdr:row>
      <xdr:rowOff>38100</xdr:rowOff>
    </xdr:from>
    <xdr:to>
      <xdr:col>6</xdr:col>
      <xdr:colOff>371475</xdr:colOff>
      <xdr:row>8</xdr:row>
      <xdr:rowOff>161925</xdr:rowOff>
    </xdr:to>
    <xdr:sp>
      <xdr:nvSpPr>
        <xdr:cNvPr id="1" name="AutoShape 1"/>
        <xdr:cNvSpPr>
          <a:spLocks/>
        </xdr:cNvSpPr>
      </xdr:nvSpPr>
      <xdr:spPr>
        <a:xfrm flipV="1">
          <a:off x="4000500" y="23145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371475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4000500" y="25050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371475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4000500" y="25050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371475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 flipV="1">
          <a:off x="4000500" y="25050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010025" y="25050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010025" y="25050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010025" y="25050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371475</xdr:colOff>
      <xdr:row>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00500" y="25050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371475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4000500" y="25050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010025" y="25050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5</xdr:row>
      <xdr:rowOff>19050</xdr:rowOff>
    </xdr:from>
    <xdr:to>
      <xdr:col>6</xdr:col>
      <xdr:colOff>381000</xdr:colOff>
      <xdr:row>5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4010025" y="16097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6</xdr:row>
      <xdr:rowOff>19050</xdr:rowOff>
    </xdr:from>
    <xdr:to>
      <xdr:col>6</xdr:col>
      <xdr:colOff>381000</xdr:colOff>
      <xdr:row>6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4010025" y="18383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</xdr:row>
      <xdr:rowOff>38100</xdr:rowOff>
    </xdr:from>
    <xdr:to>
      <xdr:col>6</xdr:col>
      <xdr:colOff>400050</xdr:colOff>
      <xdr:row>7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000500" y="2085975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0</xdr:rowOff>
    </xdr:from>
    <xdr:to>
      <xdr:col>6</xdr:col>
      <xdr:colOff>400050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000500" y="227647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</xdr:row>
      <xdr:rowOff>0</xdr:rowOff>
    </xdr:from>
    <xdr:to>
      <xdr:col>6</xdr:col>
      <xdr:colOff>400050</xdr:colOff>
      <xdr:row>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000500" y="204787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5</xdr:row>
      <xdr:rowOff>19050</xdr:rowOff>
    </xdr:from>
    <xdr:ext cx="133350" cy="142875"/>
    <xdr:grpSp>
      <xdr:nvGrpSpPr>
        <xdr:cNvPr id="1" name="Group 1"/>
        <xdr:cNvGrpSpPr>
          <a:grpSpLocks/>
        </xdr:cNvGrpSpPr>
      </xdr:nvGrpSpPr>
      <xdr:grpSpPr>
        <a:xfrm>
          <a:off x="4029075" y="16097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209550</xdr:colOff>
      <xdr:row>6</xdr:row>
      <xdr:rowOff>28575</xdr:rowOff>
    </xdr:from>
    <xdr:to>
      <xdr:col>6</xdr:col>
      <xdr:colOff>342900</xdr:colOff>
      <xdr:row>6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4000500" y="18478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 flipV="1"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 flipV="1"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 flipV="1"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267075" y="2114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</xdr:row>
      <xdr:rowOff>38100</xdr:rowOff>
    </xdr:from>
    <xdr:to>
      <xdr:col>6</xdr:col>
      <xdr:colOff>400050</xdr:colOff>
      <xdr:row>7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4105275" y="1924050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38100</xdr:rowOff>
    </xdr:from>
    <xdr:to>
      <xdr:col>6</xdr:col>
      <xdr:colOff>400050</xdr:colOff>
      <xdr:row>8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4105275" y="2152650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10</xdr:row>
      <xdr:rowOff>38100</xdr:rowOff>
    </xdr:from>
    <xdr:to>
      <xdr:col>6</xdr:col>
      <xdr:colOff>400050</xdr:colOff>
      <xdr:row>10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4105275" y="2609850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37</xdr:row>
      <xdr:rowOff>95250</xdr:rowOff>
    </xdr:from>
    <xdr:to>
      <xdr:col>8</xdr:col>
      <xdr:colOff>295275</xdr:colOff>
      <xdr:row>37</xdr:row>
      <xdr:rowOff>95250</xdr:rowOff>
    </xdr:to>
    <xdr:sp>
      <xdr:nvSpPr>
        <xdr:cNvPr id="22" name="AutoShape 23"/>
        <xdr:cNvSpPr>
          <a:spLocks/>
        </xdr:cNvSpPr>
      </xdr:nvSpPr>
      <xdr:spPr>
        <a:xfrm flipV="1">
          <a:off x="5324475" y="741045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" name="AutoShape 46"/>
        <xdr:cNvSpPr>
          <a:spLocks/>
        </xdr:cNvSpPr>
      </xdr:nvSpPr>
      <xdr:spPr>
        <a:xfrm flipV="1"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" name="AutoShape 47"/>
        <xdr:cNvSpPr>
          <a:spLocks/>
        </xdr:cNvSpPr>
      </xdr:nvSpPr>
      <xdr:spPr>
        <a:xfrm flipV="1"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5" name="AutoShape 48"/>
        <xdr:cNvSpPr>
          <a:spLocks/>
        </xdr:cNvSpPr>
      </xdr:nvSpPr>
      <xdr:spPr>
        <a:xfrm flipV="1"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6" name="AutoShape 49"/>
        <xdr:cNvSpPr>
          <a:spLocks/>
        </xdr:cNvSpPr>
      </xdr:nvSpPr>
      <xdr:spPr>
        <a:xfrm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7" name="AutoShape 50"/>
        <xdr:cNvSpPr>
          <a:spLocks/>
        </xdr:cNvSpPr>
      </xdr:nvSpPr>
      <xdr:spPr>
        <a:xfrm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8" name="AutoShape 51"/>
        <xdr:cNvSpPr>
          <a:spLocks/>
        </xdr:cNvSpPr>
      </xdr:nvSpPr>
      <xdr:spPr>
        <a:xfrm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9" name="AutoShape 52"/>
        <xdr:cNvSpPr>
          <a:spLocks/>
        </xdr:cNvSpPr>
      </xdr:nvSpPr>
      <xdr:spPr>
        <a:xfrm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0" name="AutoShape 53"/>
        <xdr:cNvSpPr>
          <a:spLocks/>
        </xdr:cNvSpPr>
      </xdr:nvSpPr>
      <xdr:spPr>
        <a:xfrm flipV="1"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1" name="AutoShape 54"/>
        <xdr:cNvSpPr>
          <a:spLocks/>
        </xdr:cNvSpPr>
      </xdr:nvSpPr>
      <xdr:spPr>
        <a:xfrm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2" name="AutoShape 55"/>
        <xdr:cNvSpPr>
          <a:spLocks/>
        </xdr:cNvSpPr>
      </xdr:nvSpPr>
      <xdr:spPr>
        <a:xfrm flipV="1"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3" name="AutoShape 56"/>
        <xdr:cNvSpPr>
          <a:spLocks/>
        </xdr:cNvSpPr>
      </xdr:nvSpPr>
      <xdr:spPr>
        <a:xfrm flipV="1"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4" name="AutoShape 57"/>
        <xdr:cNvSpPr>
          <a:spLocks/>
        </xdr:cNvSpPr>
      </xdr:nvSpPr>
      <xdr:spPr>
        <a:xfrm flipV="1"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5" name="AutoShape 58"/>
        <xdr:cNvSpPr>
          <a:spLocks/>
        </xdr:cNvSpPr>
      </xdr:nvSpPr>
      <xdr:spPr>
        <a:xfrm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6" name="AutoShape 59"/>
        <xdr:cNvSpPr>
          <a:spLocks/>
        </xdr:cNvSpPr>
      </xdr:nvSpPr>
      <xdr:spPr>
        <a:xfrm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7" name="AutoShape 60"/>
        <xdr:cNvSpPr>
          <a:spLocks/>
        </xdr:cNvSpPr>
      </xdr:nvSpPr>
      <xdr:spPr>
        <a:xfrm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8" name="AutoShape 61"/>
        <xdr:cNvSpPr>
          <a:spLocks/>
        </xdr:cNvSpPr>
      </xdr:nvSpPr>
      <xdr:spPr>
        <a:xfrm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9" name="AutoShape 62"/>
        <xdr:cNvSpPr>
          <a:spLocks/>
        </xdr:cNvSpPr>
      </xdr:nvSpPr>
      <xdr:spPr>
        <a:xfrm flipV="1"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40" name="AutoShape 63"/>
        <xdr:cNvSpPr>
          <a:spLocks/>
        </xdr:cNvSpPr>
      </xdr:nvSpPr>
      <xdr:spPr>
        <a:xfrm>
          <a:off x="3267075" y="3257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6</xdr:row>
      <xdr:rowOff>28575</xdr:rowOff>
    </xdr:from>
    <xdr:to>
      <xdr:col>6</xdr:col>
      <xdr:colOff>342900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4029075" y="14954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7</xdr:row>
      <xdr:rowOff>28575</xdr:rowOff>
    </xdr:from>
    <xdr:to>
      <xdr:col>6</xdr:col>
      <xdr:colOff>342900</xdr:colOff>
      <xdr:row>7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4029075" y="17240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" name="Oval 7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8</xdr:row>
      <xdr:rowOff>28575</xdr:rowOff>
    </xdr:from>
    <xdr:to>
      <xdr:col>6</xdr:col>
      <xdr:colOff>342900</xdr:colOff>
      <xdr:row>8</xdr:row>
      <xdr:rowOff>161925</xdr:rowOff>
    </xdr:to>
    <xdr:grpSp>
      <xdr:nvGrpSpPr>
        <xdr:cNvPr id="11" name="Group 11"/>
        <xdr:cNvGrpSpPr>
          <a:grpSpLocks/>
        </xdr:cNvGrpSpPr>
      </xdr:nvGrpSpPr>
      <xdr:grpSpPr>
        <a:xfrm>
          <a:off x="4029075" y="19526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9</xdr:row>
      <xdr:rowOff>28575</xdr:rowOff>
    </xdr:from>
    <xdr:to>
      <xdr:col>6</xdr:col>
      <xdr:colOff>342900</xdr:colOff>
      <xdr:row>9</xdr:row>
      <xdr:rowOff>161925</xdr:rowOff>
    </xdr:to>
    <xdr:grpSp>
      <xdr:nvGrpSpPr>
        <xdr:cNvPr id="16" name="Group 16"/>
        <xdr:cNvGrpSpPr>
          <a:grpSpLocks/>
        </xdr:cNvGrpSpPr>
      </xdr:nvGrpSpPr>
      <xdr:grpSpPr>
        <a:xfrm>
          <a:off x="4029075" y="21812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17" name="Oval 17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10</xdr:row>
      <xdr:rowOff>28575</xdr:rowOff>
    </xdr:from>
    <xdr:to>
      <xdr:col>6</xdr:col>
      <xdr:colOff>342900</xdr:colOff>
      <xdr:row>10</xdr:row>
      <xdr:rowOff>161925</xdr:rowOff>
    </xdr:to>
    <xdr:grpSp>
      <xdr:nvGrpSpPr>
        <xdr:cNvPr id="21" name="Group 21"/>
        <xdr:cNvGrpSpPr>
          <a:grpSpLocks/>
        </xdr:cNvGrpSpPr>
      </xdr:nvGrpSpPr>
      <xdr:grpSpPr>
        <a:xfrm>
          <a:off x="4029075" y="24098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2" name="Oval 22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5</xdr:row>
      <xdr:rowOff>76200</xdr:rowOff>
    </xdr:from>
    <xdr:to>
      <xdr:col>6</xdr:col>
      <xdr:colOff>361950</xdr:colOff>
      <xdr:row>5</xdr:row>
      <xdr:rowOff>200025</xdr:rowOff>
    </xdr:to>
    <xdr:sp>
      <xdr:nvSpPr>
        <xdr:cNvPr id="26" name="AutoShape 44"/>
        <xdr:cNvSpPr>
          <a:spLocks/>
        </xdr:cNvSpPr>
      </xdr:nvSpPr>
      <xdr:spPr>
        <a:xfrm flipV="1">
          <a:off x="4038600" y="13144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8</xdr:row>
      <xdr:rowOff>66675</xdr:rowOff>
    </xdr:from>
    <xdr:to>
      <xdr:col>6</xdr:col>
      <xdr:colOff>447675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 flipV="1">
          <a:off x="4029075" y="22955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6</xdr:row>
      <xdr:rowOff>28575</xdr:rowOff>
    </xdr:from>
    <xdr:to>
      <xdr:col>6</xdr:col>
      <xdr:colOff>447675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 flipV="1">
          <a:off x="4029075" y="18002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7</xdr:row>
      <xdr:rowOff>66675</xdr:rowOff>
    </xdr:from>
    <xdr:to>
      <xdr:col>6</xdr:col>
      <xdr:colOff>447675</xdr:colOff>
      <xdr:row>7</xdr:row>
      <xdr:rowOff>190500</xdr:rowOff>
    </xdr:to>
    <xdr:sp>
      <xdr:nvSpPr>
        <xdr:cNvPr id="3" name="AutoShape 3"/>
        <xdr:cNvSpPr>
          <a:spLocks/>
        </xdr:cNvSpPr>
      </xdr:nvSpPr>
      <xdr:spPr>
        <a:xfrm flipV="1">
          <a:off x="4029075" y="20669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7</xdr:row>
      <xdr:rowOff>0</xdr:rowOff>
    </xdr:from>
    <xdr:to>
      <xdr:col>6</xdr:col>
      <xdr:colOff>447675</xdr:colOff>
      <xdr:row>7</xdr:row>
      <xdr:rowOff>0</xdr:rowOff>
    </xdr:to>
    <xdr:sp>
      <xdr:nvSpPr>
        <xdr:cNvPr id="4" name="AutoShape 4"/>
        <xdr:cNvSpPr>
          <a:spLocks/>
        </xdr:cNvSpPr>
      </xdr:nvSpPr>
      <xdr:spPr>
        <a:xfrm flipV="1">
          <a:off x="4029075" y="200025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66675</xdr:rowOff>
    </xdr:from>
    <xdr:to>
      <xdr:col>6</xdr:col>
      <xdr:colOff>428625</xdr:colOff>
      <xdr:row>5</xdr:row>
      <xdr:rowOff>190500</xdr:rowOff>
    </xdr:to>
    <xdr:sp>
      <xdr:nvSpPr>
        <xdr:cNvPr id="5" name="AutoShape 5"/>
        <xdr:cNvSpPr>
          <a:spLocks/>
        </xdr:cNvSpPr>
      </xdr:nvSpPr>
      <xdr:spPr>
        <a:xfrm flipV="1">
          <a:off x="4010025" y="16097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22"/>
  <sheetViews>
    <sheetView workbookViewId="0" topLeftCell="A1">
      <selection activeCell="I25" sqref="I25"/>
    </sheetView>
  </sheetViews>
  <sheetFormatPr defaultColWidth="9.140625" defaultRowHeight="12.75"/>
  <sheetData>
    <row r="2" spans="2:58" s="49" customFormat="1" ht="18" customHeight="1">
      <c r="B2" s="228" t="s">
        <v>260</v>
      </c>
      <c r="C2" s="160"/>
      <c r="D2" s="160"/>
      <c r="E2" s="160"/>
      <c r="F2" s="46"/>
      <c r="G2" s="46"/>
      <c r="H2" s="161"/>
      <c r="I2" s="162"/>
      <c r="J2" s="163"/>
      <c r="K2" s="164"/>
      <c r="L2" s="164"/>
      <c r="M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2:58" s="49" customFormat="1" ht="18" customHeight="1">
      <c r="B3" s="160"/>
      <c r="C3" s="49" t="s">
        <v>223</v>
      </c>
      <c r="K3" s="165"/>
      <c r="L3" s="165"/>
      <c r="M3" s="165"/>
      <c r="N3" s="166"/>
      <c r="O3" s="166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2:58" s="49" customFormat="1" ht="18" customHeight="1">
      <c r="B4" s="167" t="s">
        <v>224</v>
      </c>
      <c r="C4" s="49" t="s">
        <v>225</v>
      </c>
      <c r="K4" s="168"/>
      <c r="L4" s="169"/>
      <c r="M4" s="165"/>
      <c r="N4" s="166"/>
      <c r="O4" s="166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</row>
    <row r="5" spans="2:58" s="49" customFormat="1" ht="18" customHeight="1">
      <c r="B5" s="167" t="s">
        <v>226</v>
      </c>
      <c r="C5" s="49" t="s">
        <v>227</v>
      </c>
      <c r="K5" s="168"/>
      <c r="L5" s="169"/>
      <c r="M5" s="165"/>
      <c r="N5" s="166"/>
      <c r="O5" s="166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2:58" s="49" customFormat="1" ht="18" customHeight="1">
      <c r="B6" s="160"/>
      <c r="C6" s="49" t="s">
        <v>228</v>
      </c>
      <c r="K6" s="168"/>
      <c r="L6" s="169"/>
      <c r="M6" s="165"/>
      <c r="N6" s="170"/>
      <c r="O6" s="166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2:58" s="49" customFormat="1" ht="18" customHeight="1">
      <c r="B7" s="167" t="s">
        <v>224</v>
      </c>
      <c r="C7" s="49" t="s">
        <v>251</v>
      </c>
      <c r="K7" s="168"/>
      <c r="L7" s="169"/>
      <c r="M7" s="165"/>
      <c r="N7" s="166"/>
      <c r="O7" s="166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8" spans="2:58" s="49" customFormat="1" ht="18" customHeight="1">
      <c r="B8" s="167" t="s">
        <v>226</v>
      </c>
      <c r="C8" s="49" t="s">
        <v>250</v>
      </c>
      <c r="K8" s="168"/>
      <c r="L8" s="169"/>
      <c r="M8" s="165"/>
      <c r="N8" s="166"/>
      <c r="O8" s="166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2:58" s="49" customFormat="1" ht="18" customHeight="1">
      <c r="B9" s="160"/>
      <c r="C9" s="49" t="s">
        <v>229</v>
      </c>
      <c r="K9" s="168"/>
      <c r="L9" s="169"/>
      <c r="M9" s="165"/>
      <c r="N9" s="166"/>
      <c r="O9" s="166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</row>
    <row r="10" spans="2:58" s="49" customFormat="1" ht="18" customHeight="1">
      <c r="B10" s="160"/>
      <c r="C10" s="49" t="s">
        <v>230</v>
      </c>
      <c r="K10" s="168"/>
      <c r="L10" s="169"/>
      <c r="M10" s="165"/>
      <c r="N10" s="166"/>
      <c r="O10" s="166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1" spans="2:58" s="49" customFormat="1" ht="18" customHeight="1">
      <c r="B11" s="167" t="s">
        <v>231</v>
      </c>
      <c r="C11" s="49" t="s">
        <v>232</v>
      </c>
      <c r="K11" s="168"/>
      <c r="L11" s="169"/>
      <c r="M11" s="165"/>
      <c r="N11" s="166"/>
      <c r="O11" s="166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</row>
    <row r="12" spans="2:58" s="49" customFormat="1" ht="18" customHeight="1">
      <c r="B12" s="160"/>
      <c r="C12" s="49" t="s">
        <v>233</v>
      </c>
      <c r="K12" s="168"/>
      <c r="L12" s="169"/>
      <c r="M12" s="165"/>
      <c r="N12" s="166"/>
      <c r="O12" s="166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</row>
    <row r="13" spans="2:58" s="49" customFormat="1" ht="18" customHeight="1">
      <c r="B13" s="160"/>
      <c r="C13" s="49" t="s">
        <v>234</v>
      </c>
      <c r="K13" s="168"/>
      <c r="L13" s="169"/>
      <c r="M13" s="165"/>
      <c r="N13" s="166"/>
      <c r="O13" s="166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</row>
    <row r="14" spans="2:58" s="49" customFormat="1" ht="18" customHeight="1">
      <c r="B14" s="160"/>
      <c r="C14" s="49" t="s">
        <v>235</v>
      </c>
      <c r="K14" s="168"/>
      <c r="L14" s="169"/>
      <c r="M14" s="165"/>
      <c r="N14" s="166"/>
      <c r="O14" s="166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</row>
    <row r="15" spans="2:58" s="49" customFormat="1" ht="18" customHeight="1">
      <c r="B15" s="49" t="s">
        <v>214</v>
      </c>
      <c r="C15" s="49" t="s">
        <v>236</v>
      </c>
      <c r="K15" s="168"/>
      <c r="L15" s="169"/>
      <c r="M15" s="165"/>
      <c r="N15" s="166"/>
      <c r="O15" s="166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</row>
    <row r="16" spans="2:58" s="49" customFormat="1" ht="18" customHeight="1">
      <c r="B16" s="114" t="s">
        <v>60</v>
      </c>
      <c r="C16" s="48" t="s">
        <v>237</v>
      </c>
      <c r="D16" s="48"/>
      <c r="E16" s="48"/>
      <c r="F16" s="48"/>
      <c r="G16" s="48"/>
      <c r="H16" s="48"/>
      <c r="I16" s="48"/>
      <c r="J16" s="46"/>
      <c r="K16" s="171"/>
      <c r="L16" s="47"/>
      <c r="M16" s="163"/>
      <c r="N16" s="170"/>
      <c r="O16" s="170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</row>
    <row r="17" spans="2:58" s="49" customFormat="1" ht="18" customHeight="1">
      <c r="B17" s="172" t="s">
        <v>238</v>
      </c>
      <c r="C17" s="48" t="s">
        <v>239</v>
      </c>
      <c r="D17" s="48"/>
      <c r="E17" s="48"/>
      <c r="F17" s="48"/>
      <c r="G17" s="48"/>
      <c r="H17" s="48"/>
      <c r="I17" s="48"/>
      <c r="J17" s="46"/>
      <c r="K17" s="171"/>
      <c r="L17" s="47"/>
      <c r="M17" s="163"/>
      <c r="N17" s="170"/>
      <c r="O17" s="170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</row>
    <row r="18" spans="2:58" s="49" customFormat="1" ht="18" customHeight="1">
      <c r="B18" s="49" t="s">
        <v>240</v>
      </c>
      <c r="C18" s="49" t="s">
        <v>241</v>
      </c>
      <c r="K18" s="168"/>
      <c r="M18" s="165"/>
      <c r="N18" s="166"/>
      <c r="O18" s="166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</row>
    <row r="19" spans="2:58" s="49" customFormat="1" ht="18" customHeight="1">
      <c r="B19" s="48" t="s">
        <v>242</v>
      </c>
      <c r="C19" s="49" t="s">
        <v>243</v>
      </c>
      <c r="K19" s="168"/>
      <c r="M19" s="165"/>
      <c r="N19" s="166"/>
      <c r="O19" s="166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</row>
    <row r="20" spans="2:58" s="49" customFormat="1" ht="18" customHeight="1">
      <c r="B20" s="49" t="s">
        <v>244</v>
      </c>
      <c r="C20" s="49" t="s">
        <v>245</v>
      </c>
      <c r="K20" s="168"/>
      <c r="M20" s="165"/>
      <c r="N20" s="166"/>
      <c r="O20" s="166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</row>
    <row r="21" spans="11:58" s="1" customFormat="1" ht="15">
      <c r="K21" s="2"/>
      <c r="M21" s="158"/>
      <c r="N21" s="159"/>
      <c r="O21" s="159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</row>
    <row r="22" spans="11:58" s="1" customFormat="1" ht="15">
      <c r="K22" s="2"/>
      <c r="M22" s="158"/>
      <c r="N22" s="159"/>
      <c r="O22" s="159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6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bestFit="1" customWidth="1"/>
    <col min="2" max="2" width="17.7109375" style="0" customWidth="1"/>
    <col min="3" max="3" width="8.28125" style="0" bestFit="1" customWidth="1"/>
    <col min="4" max="4" width="7.8515625" style="0" bestFit="1" customWidth="1"/>
    <col min="5" max="5" width="10.421875" style="0" bestFit="1" customWidth="1"/>
    <col min="6" max="6" width="8.00390625" style="0" bestFit="1" customWidth="1"/>
    <col min="7" max="7" width="10.140625" style="0" customWidth="1"/>
    <col min="8" max="8" width="10.421875" style="0" customWidth="1"/>
    <col min="9" max="9" width="9.28125" style="0" customWidth="1"/>
    <col min="10" max="10" width="5.8515625" style="0" bestFit="1" customWidth="1"/>
    <col min="11" max="11" width="5.7109375" style="0" bestFit="1" customWidth="1"/>
    <col min="12" max="12" width="7.7109375" style="0" customWidth="1"/>
    <col min="13" max="13" width="8.140625" style="0" bestFit="1" customWidth="1"/>
    <col min="14" max="15" width="16.7109375" style="0" bestFit="1" customWidth="1"/>
    <col min="58" max="16384" width="9.140625" style="204" customWidth="1"/>
  </cols>
  <sheetData>
    <row r="1" spans="1:16" s="23" customFormat="1" ht="18.75">
      <c r="A1" s="52"/>
      <c r="B1" s="237" t="s">
        <v>114</v>
      </c>
      <c r="C1" s="17"/>
      <c r="D1" s="17"/>
      <c r="E1" s="17"/>
      <c r="F1" s="17"/>
      <c r="G1" s="17"/>
      <c r="H1" s="17"/>
      <c r="I1" s="17"/>
      <c r="J1" s="17"/>
      <c r="K1" s="18"/>
      <c r="L1" s="19"/>
      <c r="M1" s="20"/>
      <c r="N1" s="21"/>
      <c r="O1" s="21"/>
      <c r="P1" s="22"/>
    </row>
    <row r="2" spans="1:16" s="23" customFormat="1" ht="18.75">
      <c r="A2" s="52"/>
      <c r="B2" s="51"/>
      <c r="C2" s="17"/>
      <c r="D2" s="17"/>
      <c r="E2" s="17"/>
      <c r="F2" s="17"/>
      <c r="G2" s="17"/>
      <c r="H2" s="17"/>
      <c r="I2" s="17"/>
      <c r="J2" s="17"/>
      <c r="K2" s="18"/>
      <c r="L2" s="19"/>
      <c r="M2" s="20"/>
      <c r="N2" s="21"/>
      <c r="O2" s="21"/>
      <c r="P2" s="22"/>
    </row>
    <row r="3" spans="1:16" s="23" customFormat="1" ht="37.5" customHeight="1">
      <c r="A3" s="52"/>
      <c r="B3" s="282" t="s">
        <v>265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2"/>
    </row>
    <row r="4" spans="1:16" s="23" customFormat="1" ht="22.5" customHeight="1">
      <c r="A4" s="52"/>
      <c r="B4" s="1"/>
      <c r="C4" s="17"/>
      <c r="D4" s="17"/>
      <c r="E4" s="17"/>
      <c r="F4" s="17"/>
      <c r="G4" s="17"/>
      <c r="H4" s="17"/>
      <c r="I4" s="17"/>
      <c r="J4" s="17"/>
      <c r="K4" s="18"/>
      <c r="L4" s="19"/>
      <c r="M4" s="20"/>
      <c r="N4" s="21"/>
      <c r="O4" s="21"/>
      <c r="P4" s="22"/>
    </row>
    <row r="5" spans="1:15" s="205" customFormat="1" ht="51">
      <c r="A5" s="227"/>
      <c r="B5" s="184" t="s">
        <v>26</v>
      </c>
      <c r="C5" s="184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</row>
    <row r="6" spans="1:15" s="45" customFormat="1" ht="18" customHeight="1">
      <c r="A6" s="78">
        <v>1</v>
      </c>
      <c r="B6" s="31"/>
      <c r="C6" s="39">
        <v>0</v>
      </c>
      <c r="D6" s="39" t="s">
        <v>10</v>
      </c>
      <c r="E6" s="39" t="s">
        <v>69</v>
      </c>
      <c r="F6" s="39" t="s">
        <v>63</v>
      </c>
      <c r="G6" s="39"/>
      <c r="H6" s="39"/>
      <c r="I6" s="39"/>
      <c r="J6" s="39">
        <v>1224</v>
      </c>
      <c r="K6" s="240"/>
      <c r="L6" s="157"/>
      <c r="M6" s="44">
        <f aca="true" t="shared" si="0" ref="M6:M49">K6*1.07</f>
        <v>0</v>
      </c>
      <c r="N6" s="179">
        <f aca="true" t="shared" si="1" ref="N6:N49">J6*K6</f>
        <v>0</v>
      </c>
      <c r="O6" s="179">
        <f aca="true" t="shared" si="2" ref="O6:O49">J6*M6</f>
        <v>0</v>
      </c>
    </row>
    <row r="7" spans="1:15" s="45" customFormat="1" ht="18" customHeight="1">
      <c r="A7" s="78">
        <v>2</v>
      </c>
      <c r="B7" s="31"/>
      <c r="C7" s="39">
        <v>0</v>
      </c>
      <c r="D7" s="39" t="s">
        <v>1</v>
      </c>
      <c r="E7" s="39" t="s">
        <v>69</v>
      </c>
      <c r="F7" s="39" t="s">
        <v>76</v>
      </c>
      <c r="G7" s="39"/>
      <c r="H7" s="39"/>
      <c r="I7" s="39"/>
      <c r="J7" s="39">
        <v>3024</v>
      </c>
      <c r="K7" s="240"/>
      <c r="L7" s="157"/>
      <c r="M7" s="44">
        <f t="shared" si="0"/>
        <v>0</v>
      </c>
      <c r="N7" s="179">
        <f t="shared" si="1"/>
        <v>0</v>
      </c>
      <c r="O7" s="179">
        <f t="shared" si="2"/>
        <v>0</v>
      </c>
    </row>
    <row r="8" spans="1:15" s="45" customFormat="1" ht="18" customHeight="1">
      <c r="A8" s="78">
        <v>3</v>
      </c>
      <c r="B8" s="31"/>
      <c r="C8" s="39">
        <v>0</v>
      </c>
      <c r="D8" s="39" t="s">
        <v>1</v>
      </c>
      <c r="E8" s="39" t="s">
        <v>21</v>
      </c>
      <c r="F8" s="39" t="s">
        <v>31</v>
      </c>
      <c r="G8" s="39"/>
      <c r="H8" s="39"/>
      <c r="I8" s="39"/>
      <c r="J8" s="39">
        <v>1440</v>
      </c>
      <c r="K8" s="240"/>
      <c r="L8" s="157"/>
      <c r="M8" s="44">
        <f t="shared" si="0"/>
        <v>0</v>
      </c>
      <c r="N8" s="179">
        <f t="shared" si="1"/>
        <v>0</v>
      </c>
      <c r="O8" s="179">
        <f t="shared" si="2"/>
        <v>0</v>
      </c>
    </row>
    <row r="9" spans="1:15" s="45" customFormat="1" ht="18" customHeight="1">
      <c r="A9" s="78">
        <v>4</v>
      </c>
      <c r="B9" s="31"/>
      <c r="C9" s="39">
        <v>0</v>
      </c>
      <c r="D9" s="39" t="s">
        <v>47</v>
      </c>
      <c r="E9" s="39" t="s">
        <v>21</v>
      </c>
      <c r="F9" s="39" t="s">
        <v>31</v>
      </c>
      <c r="G9" s="39"/>
      <c r="H9" s="39"/>
      <c r="I9" s="39"/>
      <c r="J9" s="39">
        <v>4000</v>
      </c>
      <c r="K9" s="240"/>
      <c r="L9" s="157"/>
      <c r="M9" s="44">
        <f t="shared" si="0"/>
        <v>0</v>
      </c>
      <c r="N9" s="179">
        <f t="shared" si="1"/>
        <v>0</v>
      </c>
      <c r="O9" s="179">
        <f t="shared" si="2"/>
        <v>0</v>
      </c>
    </row>
    <row r="10" spans="1:15" s="45" customFormat="1" ht="18" customHeight="1">
      <c r="A10" s="78">
        <v>5</v>
      </c>
      <c r="B10" s="31"/>
      <c r="C10" s="39">
        <v>0</v>
      </c>
      <c r="D10" s="39" t="s">
        <v>3</v>
      </c>
      <c r="E10" s="39" t="s">
        <v>95</v>
      </c>
      <c r="F10" s="39" t="s">
        <v>94</v>
      </c>
      <c r="G10" s="39" t="s">
        <v>94</v>
      </c>
      <c r="H10" s="39"/>
      <c r="I10" s="39"/>
      <c r="J10" s="39">
        <v>720</v>
      </c>
      <c r="K10" s="240"/>
      <c r="L10" s="177"/>
      <c r="M10" s="44">
        <f t="shared" si="0"/>
        <v>0</v>
      </c>
      <c r="N10" s="179">
        <f t="shared" si="1"/>
        <v>0</v>
      </c>
      <c r="O10" s="179">
        <f t="shared" si="2"/>
        <v>0</v>
      </c>
    </row>
    <row r="11" spans="1:15" s="239" customFormat="1" ht="18" customHeight="1">
      <c r="A11" s="238">
        <v>6</v>
      </c>
      <c r="B11" s="39"/>
      <c r="C11" s="39">
        <v>0</v>
      </c>
      <c r="D11" s="39"/>
      <c r="E11" s="39"/>
      <c r="F11" s="39"/>
      <c r="G11" s="39"/>
      <c r="H11" s="39" t="s">
        <v>82</v>
      </c>
      <c r="I11" s="39"/>
      <c r="J11" s="39">
        <v>600</v>
      </c>
      <c r="K11" s="240"/>
      <c r="L11" s="177"/>
      <c r="M11" s="44">
        <f t="shared" si="0"/>
        <v>0</v>
      </c>
      <c r="N11" s="179">
        <f t="shared" si="1"/>
        <v>0</v>
      </c>
      <c r="O11" s="179">
        <f t="shared" si="2"/>
        <v>0</v>
      </c>
    </row>
    <row r="12" spans="1:15" s="239" customFormat="1" ht="18" customHeight="1">
      <c r="A12" s="238">
        <v>7</v>
      </c>
      <c r="B12" s="39"/>
      <c r="C12" s="39">
        <v>0</v>
      </c>
      <c r="D12" s="39"/>
      <c r="E12" s="39"/>
      <c r="F12" s="39"/>
      <c r="G12" s="39"/>
      <c r="H12" s="39" t="s">
        <v>84</v>
      </c>
      <c r="I12" s="39"/>
      <c r="J12" s="39">
        <v>360</v>
      </c>
      <c r="K12" s="240"/>
      <c r="L12" s="177"/>
      <c r="M12" s="44">
        <f t="shared" si="0"/>
        <v>0</v>
      </c>
      <c r="N12" s="179">
        <f t="shared" si="1"/>
        <v>0</v>
      </c>
      <c r="O12" s="179">
        <f t="shared" si="2"/>
        <v>0</v>
      </c>
    </row>
    <row r="13" spans="1:15" s="239" customFormat="1" ht="18" customHeight="1">
      <c r="A13" s="238">
        <v>8</v>
      </c>
      <c r="B13" s="39"/>
      <c r="C13" s="39">
        <v>1</v>
      </c>
      <c r="D13" s="39" t="s">
        <v>1</v>
      </c>
      <c r="E13" s="39" t="s">
        <v>69</v>
      </c>
      <c r="F13" s="39" t="s">
        <v>76</v>
      </c>
      <c r="G13" s="39"/>
      <c r="H13" s="39"/>
      <c r="I13" s="39"/>
      <c r="J13" s="39">
        <v>3024</v>
      </c>
      <c r="K13" s="240"/>
      <c r="L13" s="157"/>
      <c r="M13" s="44">
        <f t="shared" si="0"/>
        <v>0</v>
      </c>
      <c r="N13" s="179">
        <f t="shared" si="1"/>
        <v>0</v>
      </c>
      <c r="O13" s="179">
        <f t="shared" si="2"/>
        <v>0</v>
      </c>
    </row>
    <row r="14" spans="1:15" s="239" customFormat="1" ht="18" customHeight="1">
      <c r="A14" s="238">
        <v>9</v>
      </c>
      <c r="B14" s="39"/>
      <c r="C14" s="39">
        <v>1</v>
      </c>
      <c r="D14" s="39" t="s">
        <v>10</v>
      </c>
      <c r="E14" s="39" t="s">
        <v>21</v>
      </c>
      <c r="F14" s="39" t="s">
        <v>31</v>
      </c>
      <c r="G14" s="39"/>
      <c r="H14" s="181"/>
      <c r="I14" s="39"/>
      <c r="J14" s="39">
        <v>70</v>
      </c>
      <c r="K14" s="39"/>
      <c r="L14" s="157"/>
      <c r="M14" s="44">
        <f t="shared" si="0"/>
        <v>0</v>
      </c>
      <c r="N14" s="179">
        <f t="shared" si="1"/>
        <v>0</v>
      </c>
      <c r="O14" s="179">
        <f t="shared" si="2"/>
        <v>0</v>
      </c>
    </row>
    <row r="15" spans="1:15" s="239" customFormat="1" ht="18" customHeight="1">
      <c r="A15" s="238">
        <v>10</v>
      </c>
      <c r="B15" s="39"/>
      <c r="C15" s="39">
        <v>1</v>
      </c>
      <c r="D15" s="39" t="s">
        <v>10</v>
      </c>
      <c r="E15" s="39" t="s">
        <v>74</v>
      </c>
      <c r="F15" s="39" t="s">
        <v>63</v>
      </c>
      <c r="G15" s="39"/>
      <c r="H15" s="39"/>
      <c r="I15" s="39"/>
      <c r="J15" s="39">
        <f>15*12</f>
        <v>180</v>
      </c>
      <c r="K15" s="39"/>
      <c r="L15" s="177"/>
      <c r="M15" s="44">
        <f t="shared" si="0"/>
        <v>0</v>
      </c>
      <c r="N15" s="179">
        <f t="shared" si="1"/>
        <v>0</v>
      </c>
      <c r="O15" s="179">
        <f t="shared" si="2"/>
        <v>0</v>
      </c>
    </row>
    <row r="16" spans="1:15" s="239" customFormat="1" ht="18" customHeight="1">
      <c r="A16" s="238">
        <v>11</v>
      </c>
      <c r="B16" s="39"/>
      <c r="C16" s="39">
        <v>1</v>
      </c>
      <c r="D16" s="39" t="s">
        <v>20</v>
      </c>
      <c r="E16" s="39" t="s">
        <v>28</v>
      </c>
      <c r="F16" s="39" t="s">
        <v>77</v>
      </c>
      <c r="G16" s="39" t="s">
        <v>78</v>
      </c>
      <c r="H16" s="39"/>
      <c r="I16" s="39"/>
      <c r="J16" s="39">
        <v>180</v>
      </c>
      <c r="K16" s="240"/>
      <c r="L16" s="177"/>
      <c r="M16" s="44">
        <f t="shared" si="0"/>
        <v>0</v>
      </c>
      <c r="N16" s="179">
        <f t="shared" si="1"/>
        <v>0</v>
      </c>
      <c r="O16" s="179">
        <f t="shared" si="2"/>
        <v>0</v>
      </c>
    </row>
    <row r="17" spans="1:15" s="239" customFormat="1" ht="18" customHeight="1">
      <c r="A17" s="238">
        <v>12</v>
      </c>
      <c r="B17" s="39"/>
      <c r="C17" s="39">
        <v>1</v>
      </c>
      <c r="D17" s="39" t="s">
        <v>10</v>
      </c>
      <c r="E17" s="39" t="s">
        <v>69</v>
      </c>
      <c r="F17" s="39" t="s">
        <v>81</v>
      </c>
      <c r="G17" s="39"/>
      <c r="H17" s="39"/>
      <c r="I17" s="39"/>
      <c r="J17" s="39">
        <v>2180</v>
      </c>
      <c r="K17" s="240"/>
      <c r="L17" s="177"/>
      <c r="M17" s="44">
        <f t="shared" si="0"/>
        <v>0</v>
      </c>
      <c r="N17" s="179">
        <f t="shared" si="1"/>
        <v>0</v>
      </c>
      <c r="O17" s="179">
        <f t="shared" si="2"/>
        <v>0</v>
      </c>
    </row>
    <row r="18" spans="1:15" s="239" customFormat="1" ht="18" customHeight="1">
      <c r="A18" s="238">
        <v>13</v>
      </c>
      <c r="B18" s="39"/>
      <c r="C18" s="39">
        <v>1</v>
      </c>
      <c r="D18" s="39"/>
      <c r="E18" s="39"/>
      <c r="F18" s="39"/>
      <c r="G18" s="39"/>
      <c r="H18" s="39" t="s">
        <v>82</v>
      </c>
      <c r="I18" s="39"/>
      <c r="J18" s="39">
        <v>360</v>
      </c>
      <c r="K18" s="240"/>
      <c r="L18" s="177"/>
      <c r="M18" s="44">
        <f t="shared" si="0"/>
        <v>0</v>
      </c>
      <c r="N18" s="179">
        <f t="shared" si="1"/>
        <v>0</v>
      </c>
      <c r="O18" s="179">
        <f t="shared" si="2"/>
        <v>0</v>
      </c>
    </row>
    <row r="19" spans="1:18" s="239" customFormat="1" ht="18" customHeight="1">
      <c r="A19" s="238">
        <v>14</v>
      </c>
      <c r="B19" s="39"/>
      <c r="C19" s="39">
        <v>1</v>
      </c>
      <c r="D19" s="39"/>
      <c r="E19" s="39"/>
      <c r="F19" s="39"/>
      <c r="G19" s="39"/>
      <c r="H19" s="39" t="s">
        <v>84</v>
      </c>
      <c r="I19" s="39"/>
      <c r="J19" s="39">
        <v>840</v>
      </c>
      <c r="K19" s="240"/>
      <c r="L19" s="177"/>
      <c r="M19" s="44">
        <f t="shared" si="0"/>
        <v>0</v>
      </c>
      <c r="N19" s="179">
        <f t="shared" si="1"/>
        <v>0</v>
      </c>
      <c r="O19" s="179">
        <f t="shared" si="2"/>
        <v>0</v>
      </c>
      <c r="Q19" s="239">
        <f>J19/36</f>
        <v>23.333333333333332</v>
      </c>
      <c r="R19" s="239">
        <f>156*36</f>
        <v>5616</v>
      </c>
    </row>
    <row r="20" spans="1:17" s="239" customFormat="1" ht="18" customHeight="1">
      <c r="A20" s="238">
        <v>15</v>
      </c>
      <c r="B20" s="39"/>
      <c r="C20" s="39">
        <v>2</v>
      </c>
      <c r="D20" s="39" t="s">
        <v>10</v>
      </c>
      <c r="E20" s="39" t="s">
        <v>69</v>
      </c>
      <c r="F20" s="39" t="s">
        <v>75</v>
      </c>
      <c r="G20" s="39"/>
      <c r="H20" s="39"/>
      <c r="I20" s="39"/>
      <c r="J20" s="39">
        <v>2088</v>
      </c>
      <c r="K20" s="240"/>
      <c r="L20" s="177"/>
      <c r="M20" s="44">
        <f t="shared" si="0"/>
        <v>0</v>
      </c>
      <c r="N20" s="179">
        <f t="shared" si="1"/>
        <v>0</v>
      </c>
      <c r="O20" s="179">
        <f t="shared" si="2"/>
        <v>0</v>
      </c>
      <c r="Q20" s="239">
        <f>J20/36</f>
        <v>58</v>
      </c>
    </row>
    <row r="21" spans="1:18" s="239" customFormat="1" ht="18" customHeight="1">
      <c r="A21" s="238">
        <v>16</v>
      </c>
      <c r="B21" s="39"/>
      <c r="C21" s="39">
        <v>2</v>
      </c>
      <c r="D21" s="39" t="s">
        <v>10</v>
      </c>
      <c r="E21" s="39" t="s">
        <v>69</v>
      </c>
      <c r="F21" s="39" t="s">
        <v>32</v>
      </c>
      <c r="G21" s="39"/>
      <c r="H21" s="39"/>
      <c r="I21" s="39"/>
      <c r="J21" s="39">
        <v>840</v>
      </c>
      <c r="K21" s="44"/>
      <c r="L21" s="177"/>
      <c r="M21" s="44">
        <f t="shared" si="0"/>
        <v>0</v>
      </c>
      <c r="N21" s="179">
        <f t="shared" si="1"/>
        <v>0</v>
      </c>
      <c r="O21" s="179">
        <f t="shared" si="2"/>
        <v>0</v>
      </c>
      <c r="Q21" s="239">
        <f>J21/36</f>
        <v>23.333333333333332</v>
      </c>
      <c r="R21" s="239">
        <f>34*36</f>
        <v>1224</v>
      </c>
    </row>
    <row r="22" spans="1:18" s="239" customFormat="1" ht="18" customHeight="1">
      <c r="A22" s="238">
        <v>17</v>
      </c>
      <c r="B22" s="39"/>
      <c r="C22" s="39">
        <v>2</v>
      </c>
      <c r="D22" s="39" t="s">
        <v>10</v>
      </c>
      <c r="E22" s="39" t="s">
        <v>21</v>
      </c>
      <c r="F22" s="39" t="s">
        <v>79</v>
      </c>
      <c r="G22" s="39"/>
      <c r="H22" s="39"/>
      <c r="I22" s="39"/>
      <c r="J22" s="39">
        <v>180</v>
      </c>
      <c r="K22" s="44"/>
      <c r="L22" s="177"/>
      <c r="M22" s="44">
        <f t="shared" si="0"/>
        <v>0</v>
      </c>
      <c r="N22" s="179">
        <f t="shared" si="1"/>
        <v>0</v>
      </c>
      <c r="O22" s="179">
        <f t="shared" si="2"/>
        <v>0</v>
      </c>
      <c r="Q22" s="239">
        <f>J22/36</f>
        <v>5</v>
      </c>
      <c r="R22" s="239">
        <f>84*36</f>
        <v>3024</v>
      </c>
    </row>
    <row r="23" spans="1:18" s="239" customFormat="1" ht="18" customHeight="1">
      <c r="A23" s="238">
        <v>18</v>
      </c>
      <c r="B23" s="39"/>
      <c r="C23" s="39">
        <v>2</v>
      </c>
      <c r="D23" s="39" t="s">
        <v>47</v>
      </c>
      <c r="E23" s="39" t="s">
        <v>21</v>
      </c>
      <c r="F23" s="39" t="s">
        <v>79</v>
      </c>
      <c r="G23" s="39"/>
      <c r="H23" s="39"/>
      <c r="I23" s="39"/>
      <c r="J23" s="39">
        <v>3200</v>
      </c>
      <c r="K23" s="44"/>
      <c r="L23" s="177"/>
      <c r="M23" s="44">
        <f t="shared" si="0"/>
        <v>0</v>
      </c>
      <c r="N23" s="179">
        <f t="shared" si="1"/>
        <v>0</v>
      </c>
      <c r="O23" s="179">
        <f t="shared" si="2"/>
        <v>0</v>
      </c>
      <c r="Q23" s="239">
        <f>J23/36</f>
        <v>88.88888888888889</v>
      </c>
      <c r="R23" s="239">
        <f>167*36</f>
        <v>6012</v>
      </c>
    </row>
    <row r="24" spans="1:15" s="239" customFormat="1" ht="18" customHeight="1">
      <c r="A24" s="238">
        <v>19</v>
      </c>
      <c r="B24" s="39"/>
      <c r="C24" s="39">
        <v>2</v>
      </c>
      <c r="D24" s="39"/>
      <c r="E24" s="39"/>
      <c r="F24" s="39"/>
      <c r="G24" s="39"/>
      <c r="H24" s="39" t="s">
        <v>82</v>
      </c>
      <c r="I24" s="39"/>
      <c r="J24" s="39">
        <v>180</v>
      </c>
      <c r="K24" s="240"/>
      <c r="L24" s="177"/>
      <c r="M24" s="44">
        <f t="shared" si="0"/>
        <v>0</v>
      </c>
      <c r="N24" s="179">
        <f t="shared" si="1"/>
        <v>0</v>
      </c>
      <c r="O24" s="179">
        <f t="shared" si="2"/>
        <v>0</v>
      </c>
    </row>
    <row r="25" spans="1:15" s="239" customFormat="1" ht="18" customHeight="1">
      <c r="A25" s="238">
        <v>20</v>
      </c>
      <c r="B25" s="39"/>
      <c r="C25" s="39" t="s">
        <v>6</v>
      </c>
      <c r="D25" s="39" t="s">
        <v>1</v>
      </c>
      <c r="E25" s="39" t="s">
        <v>69</v>
      </c>
      <c r="F25" s="39" t="s">
        <v>7</v>
      </c>
      <c r="G25" s="39"/>
      <c r="H25" s="39"/>
      <c r="I25" s="39"/>
      <c r="J25" s="39">
        <v>7920</v>
      </c>
      <c r="K25" s="240"/>
      <c r="L25" s="157"/>
      <c r="M25" s="44">
        <f t="shared" si="0"/>
        <v>0</v>
      </c>
      <c r="N25" s="179">
        <f t="shared" si="1"/>
        <v>0</v>
      </c>
      <c r="O25" s="179">
        <f t="shared" si="2"/>
        <v>0</v>
      </c>
    </row>
    <row r="26" spans="1:15" s="239" customFormat="1" ht="18" customHeight="1">
      <c r="A26" s="238">
        <v>21</v>
      </c>
      <c r="B26" s="39"/>
      <c r="C26" s="39" t="s">
        <v>6</v>
      </c>
      <c r="D26" s="39" t="s">
        <v>1</v>
      </c>
      <c r="E26" s="39" t="s">
        <v>69</v>
      </c>
      <c r="F26" s="39" t="s">
        <v>73</v>
      </c>
      <c r="G26" s="39"/>
      <c r="H26" s="39"/>
      <c r="I26" s="39"/>
      <c r="J26" s="39">
        <v>7200</v>
      </c>
      <c r="K26" s="240"/>
      <c r="L26" s="157"/>
      <c r="M26" s="44">
        <f t="shared" si="0"/>
        <v>0</v>
      </c>
      <c r="N26" s="179">
        <f t="shared" si="1"/>
        <v>0</v>
      </c>
      <c r="O26" s="179">
        <f t="shared" si="2"/>
        <v>0</v>
      </c>
    </row>
    <row r="27" spans="1:15" s="239" customFormat="1" ht="18" customHeight="1">
      <c r="A27" s="238">
        <v>22</v>
      </c>
      <c r="B27" s="39"/>
      <c r="C27" s="39" t="s">
        <v>6</v>
      </c>
      <c r="D27" s="39" t="s">
        <v>10</v>
      </c>
      <c r="E27" s="39" t="s">
        <v>48</v>
      </c>
      <c r="F27" s="39" t="s">
        <v>63</v>
      </c>
      <c r="G27" s="39"/>
      <c r="H27" s="39"/>
      <c r="I27" s="39"/>
      <c r="J27" s="39">
        <v>360</v>
      </c>
      <c r="K27" s="240"/>
      <c r="L27" s="157"/>
      <c r="M27" s="44">
        <f t="shared" si="0"/>
        <v>0</v>
      </c>
      <c r="N27" s="179">
        <f t="shared" si="1"/>
        <v>0</v>
      </c>
      <c r="O27" s="179">
        <f t="shared" si="2"/>
        <v>0</v>
      </c>
    </row>
    <row r="28" spans="1:15" s="239" customFormat="1" ht="18" customHeight="1">
      <c r="A28" s="238">
        <v>23</v>
      </c>
      <c r="B28" s="39"/>
      <c r="C28" s="39" t="s">
        <v>6</v>
      </c>
      <c r="D28" s="39" t="s">
        <v>10</v>
      </c>
      <c r="E28" s="39" t="s">
        <v>69</v>
      </c>
      <c r="F28" s="39" t="s">
        <v>63</v>
      </c>
      <c r="G28" s="39"/>
      <c r="H28" s="39"/>
      <c r="I28" s="39"/>
      <c r="J28" s="39">
        <v>5616</v>
      </c>
      <c r="K28" s="240"/>
      <c r="L28" s="157"/>
      <c r="M28" s="44">
        <f t="shared" si="0"/>
        <v>0</v>
      </c>
      <c r="N28" s="179">
        <f t="shared" si="1"/>
        <v>0</v>
      </c>
      <c r="O28" s="179">
        <f t="shared" si="2"/>
        <v>0</v>
      </c>
    </row>
    <row r="29" spans="1:18" s="239" customFormat="1" ht="18" customHeight="1">
      <c r="A29" s="238">
        <v>24</v>
      </c>
      <c r="B29" s="39"/>
      <c r="C29" s="39" t="s">
        <v>6</v>
      </c>
      <c r="D29" s="39" t="s">
        <v>47</v>
      </c>
      <c r="E29" s="39" t="s">
        <v>21</v>
      </c>
      <c r="F29" s="39" t="s">
        <v>75</v>
      </c>
      <c r="G29" s="39"/>
      <c r="H29" s="39"/>
      <c r="I29" s="39"/>
      <c r="J29" s="39">
        <v>2016</v>
      </c>
      <c r="K29" s="240"/>
      <c r="L29" s="157"/>
      <c r="M29" s="44">
        <f t="shared" si="0"/>
        <v>0</v>
      </c>
      <c r="N29" s="179">
        <f t="shared" si="1"/>
        <v>0</v>
      </c>
      <c r="O29" s="179">
        <f t="shared" si="2"/>
        <v>0</v>
      </c>
      <c r="Q29" s="239">
        <f>J29/36</f>
        <v>56</v>
      </c>
      <c r="R29" s="239">
        <f>58*36</f>
        <v>2088</v>
      </c>
    </row>
    <row r="30" spans="1:15" s="239" customFormat="1" ht="18" customHeight="1">
      <c r="A30" s="238">
        <v>25</v>
      </c>
      <c r="B30" s="39"/>
      <c r="C30" s="39" t="s">
        <v>6</v>
      </c>
      <c r="D30" s="39" t="s">
        <v>1</v>
      </c>
      <c r="E30" s="39" t="s">
        <v>69</v>
      </c>
      <c r="F30" s="39" t="s">
        <v>80</v>
      </c>
      <c r="G30" s="39"/>
      <c r="H30" s="39"/>
      <c r="I30" s="39"/>
      <c r="J30" s="39">
        <v>1560</v>
      </c>
      <c r="K30" s="240"/>
      <c r="L30" s="177"/>
      <c r="M30" s="44">
        <f t="shared" si="0"/>
        <v>0</v>
      </c>
      <c r="N30" s="179">
        <f t="shared" si="1"/>
        <v>0</v>
      </c>
      <c r="O30" s="179">
        <f t="shared" si="2"/>
        <v>0</v>
      </c>
    </row>
    <row r="31" spans="1:15" s="239" customFormat="1" ht="18" customHeight="1">
      <c r="A31" s="238">
        <v>26</v>
      </c>
      <c r="B31" s="39"/>
      <c r="C31" s="39" t="s">
        <v>6</v>
      </c>
      <c r="D31" s="39"/>
      <c r="E31" s="39"/>
      <c r="F31" s="39"/>
      <c r="G31" s="39"/>
      <c r="H31" s="39" t="s">
        <v>82</v>
      </c>
      <c r="I31" s="39"/>
      <c r="J31" s="39">
        <v>960</v>
      </c>
      <c r="K31" s="240"/>
      <c r="L31" s="177"/>
      <c r="M31" s="44">
        <f t="shared" si="0"/>
        <v>0</v>
      </c>
      <c r="N31" s="179">
        <f t="shared" si="1"/>
        <v>0</v>
      </c>
      <c r="O31" s="179">
        <f t="shared" si="2"/>
        <v>0</v>
      </c>
    </row>
    <row r="32" spans="1:15" s="239" customFormat="1" ht="18" customHeight="1">
      <c r="A32" s="238">
        <v>27</v>
      </c>
      <c r="B32" s="39"/>
      <c r="C32" s="39" t="s">
        <v>6</v>
      </c>
      <c r="D32" s="39"/>
      <c r="E32" s="39"/>
      <c r="F32" s="39"/>
      <c r="G32" s="39"/>
      <c r="H32" s="39" t="s">
        <v>83</v>
      </c>
      <c r="I32" s="39"/>
      <c r="J32" s="39">
        <v>2640</v>
      </c>
      <c r="K32" s="240"/>
      <c r="L32" s="177"/>
      <c r="M32" s="44">
        <f t="shared" si="0"/>
        <v>0</v>
      </c>
      <c r="N32" s="179">
        <f t="shared" si="1"/>
        <v>0</v>
      </c>
      <c r="O32" s="179">
        <f t="shared" si="2"/>
        <v>0</v>
      </c>
    </row>
    <row r="33" spans="1:15" s="239" customFormat="1" ht="18" customHeight="1">
      <c r="A33" s="238">
        <v>28</v>
      </c>
      <c r="B33" s="39"/>
      <c r="C33" s="39" t="s">
        <v>5</v>
      </c>
      <c r="D33" s="39" t="s">
        <v>10</v>
      </c>
      <c r="E33" s="39" t="s">
        <v>28</v>
      </c>
      <c r="F33" s="39" t="s">
        <v>49</v>
      </c>
      <c r="G33" s="39"/>
      <c r="H33" s="39"/>
      <c r="I33" s="39"/>
      <c r="J33" s="39">
        <v>120</v>
      </c>
      <c r="K33" s="44"/>
      <c r="L33" s="157"/>
      <c r="M33" s="44">
        <f t="shared" si="0"/>
        <v>0</v>
      </c>
      <c r="N33" s="179">
        <f t="shared" si="1"/>
        <v>0</v>
      </c>
      <c r="O33" s="179">
        <f t="shared" si="2"/>
        <v>0</v>
      </c>
    </row>
    <row r="34" spans="1:15" s="239" customFormat="1" ht="18" customHeight="1">
      <c r="A34" s="238">
        <v>29</v>
      </c>
      <c r="B34" s="39"/>
      <c r="C34" s="39" t="s">
        <v>5</v>
      </c>
      <c r="D34" s="39" t="s">
        <v>10</v>
      </c>
      <c r="E34" s="39" t="s">
        <v>28</v>
      </c>
      <c r="F34" s="39" t="s">
        <v>58</v>
      </c>
      <c r="G34" s="39"/>
      <c r="H34" s="39"/>
      <c r="I34" s="39"/>
      <c r="J34" s="39">
        <v>360</v>
      </c>
      <c r="K34" s="44"/>
      <c r="L34" s="157"/>
      <c r="M34" s="44">
        <f t="shared" si="0"/>
        <v>0</v>
      </c>
      <c r="N34" s="179">
        <f t="shared" si="1"/>
        <v>0</v>
      </c>
      <c r="O34" s="179">
        <f t="shared" si="2"/>
        <v>0</v>
      </c>
    </row>
    <row r="35" spans="1:15" s="239" customFormat="1" ht="18" customHeight="1">
      <c r="A35" s="238">
        <v>30</v>
      </c>
      <c r="B35" s="39"/>
      <c r="C35" s="39" t="s">
        <v>5</v>
      </c>
      <c r="D35" s="39" t="s">
        <v>1</v>
      </c>
      <c r="E35" s="39" t="s">
        <v>69</v>
      </c>
      <c r="F35" s="39" t="s">
        <v>70</v>
      </c>
      <c r="G35" s="39"/>
      <c r="H35" s="39"/>
      <c r="I35" s="39"/>
      <c r="J35" s="39">
        <v>3600</v>
      </c>
      <c r="K35" s="240"/>
      <c r="L35" s="157"/>
      <c r="M35" s="44">
        <f t="shared" si="0"/>
        <v>0</v>
      </c>
      <c r="N35" s="179">
        <f t="shared" si="1"/>
        <v>0</v>
      </c>
      <c r="O35" s="179">
        <f t="shared" si="2"/>
        <v>0</v>
      </c>
    </row>
    <row r="36" spans="1:15" s="239" customFormat="1" ht="18" customHeight="1">
      <c r="A36" s="238">
        <v>31</v>
      </c>
      <c r="B36" s="39"/>
      <c r="C36" s="39" t="s">
        <v>5</v>
      </c>
      <c r="D36" s="39" t="s">
        <v>57</v>
      </c>
      <c r="E36" s="39" t="s">
        <v>28</v>
      </c>
      <c r="F36" s="39" t="s">
        <v>58</v>
      </c>
      <c r="G36" s="39" t="s">
        <v>71</v>
      </c>
      <c r="H36" s="39"/>
      <c r="I36" s="39"/>
      <c r="J36" s="39">
        <v>1200</v>
      </c>
      <c r="K36" s="240"/>
      <c r="L36" s="157"/>
      <c r="M36" s="44">
        <f t="shared" si="0"/>
        <v>0</v>
      </c>
      <c r="N36" s="179">
        <f t="shared" si="1"/>
        <v>0</v>
      </c>
      <c r="O36" s="179">
        <f t="shared" si="2"/>
        <v>0</v>
      </c>
    </row>
    <row r="37" spans="1:15" s="239" customFormat="1" ht="18" customHeight="1">
      <c r="A37" s="238">
        <v>32</v>
      </c>
      <c r="B37" s="39"/>
      <c r="C37" s="39" t="s">
        <v>5</v>
      </c>
      <c r="D37" s="39" t="s">
        <v>1</v>
      </c>
      <c r="E37" s="39" t="s">
        <v>69</v>
      </c>
      <c r="F37" s="39" t="s">
        <v>7</v>
      </c>
      <c r="G37" s="39"/>
      <c r="H37" s="39"/>
      <c r="I37" s="39"/>
      <c r="J37" s="39">
        <v>7200</v>
      </c>
      <c r="K37" s="240"/>
      <c r="L37" s="157"/>
      <c r="M37" s="44">
        <f t="shared" si="0"/>
        <v>0</v>
      </c>
      <c r="N37" s="179">
        <f t="shared" si="1"/>
        <v>0</v>
      </c>
      <c r="O37" s="179">
        <f t="shared" si="2"/>
        <v>0</v>
      </c>
    </row>
    <row r="38" spans="1:15" s="239" customFormat="1" ht="18" customHeight="1">
      <c r="A38" s="238">
        <v>33</v>
      </c>
      <c r="B38" s="39"/>
      <c r="C38" s="39" t="s">
        <v>5</v>
      </c>
      <c r="D38" s="39"/>
      <c r="E38" s="39"/>
      <c r="F38" s="39"/>
      <c r="G38" s="39"/>
      <c r="H38" s="39" t="s">
        <v>82</v>
      </c>
      <c r="I38" s="39"/>
      <c r="J38" s="39">
        <v>360</v>
      </c>
      <c r="K38" s="240"/>
      <c r="L38" s="177"/>
      <c r="M38" s="44">
        <f t="shared" si="0"/>
        <v>0</v>
      </c>
      <c r="N38" s="179">
        <f t="shared" si="1"/>
        <v>0</v>
      </c>
      <c r="O38" s="179">
        <f t="shared" si="2"/>
        <v>0</v>
      </c>
    </row>
    <row r="39" spans="1:15" s="239" customFormat="1" ht="18" customHeight="1">
      <c r="A39" s="238">
        <v>34</v>
      </c>
      <c r="B39" s="39"/>
      <c r="C39" s="39" t="s">
        <v>5</v>
      </c>
      <c r="D39" s="39"/>
      <c r="E39" s="39"/>
      <c r="F39" s="39"/>
      <c r="G39" s="39"/>
      <c r="H39" s="39" t="s">
        <v>83</v>
      </c>
      <c r="I39" s="39"/>
      <c r="J39" s="39">
        <v>4280</v>
      </c>
      <c r="K39" s="240"/>
      <c r="L39" s="177"/>
      <c r="M39" s="44">
        <f t="shared" si="0"/>
        <v>0</v>
      </c>
      <c r="N39" s="179">
        <f t="shared" si="1"/>
        <v>0</v>
      </c>
      <c r="O39" s="179">
        <f t="shared" si="2"/>
        <v>0</v>
      </c>
    </row>
    <row r="40" spans="1:15" s="239" customFormat="1" ht="18" customHeight="1">
      <c r="A40" s="238">
        <v>35</v>
      </c>
      <c r="B40" s="39"/>
      <c r="C40" s="31" t="s">
        <v>2</v>
      </c>
      <c r="D40" s="31" t="s">
        <v>10</v>
      </c>
      <c r="E40" s="31" t="s">
        <v>28</v>
      </c>
      <c r="F40" s="31" t="s">
        <v>58</v>
      </c>
      <c r="G40" s="31"/>
      <c r="H40" s="31"/>
      <c r="I40" s="31"/>
      <c r="J40" s="39">
        <v>600</v>
      </c>
      <c r="K40" s="32"/>
      <c r="L40" s="38"/>
      <c r="M40" s="32">
        <f t="shared" si="0"/>
        <v>0</v>
      </c>
      <c r="N40" s="35">
        <f t="shared" si="1"/>
        <v>0</v>
      </c>
      <c r="O40" s="35">
        <f t="shared" si="2"/>
        <v>0</v>
      </c>
    </row>
    <row r="41" spans="1:15" s="239" customFormat="1" ht="18" customHeight="1">
      <c r="A41" s="238">
        <v>36</v>
      </c>
      <c r="B41" s="39"/>
      <c r="C41" s="31" t="s">
        <v>2</v>
      </c>
      <c r="D41" s="31" t="s">
        <v>3</v>
      </c>
      <c r="E41" s="31" t="s">
        <v>65</v>
      </c>
      <c r="F41" s="31" t="s">
        <v>46</v>
      </c>
      <c r="G41" s="31"/>
      <c r="H41" s="31"/>
      <c r="I41" s="31"/>
      <c r="J41" s="39">
        <v>360</v>
      </c>
      <c r="K41" s="32"/>
      <c r="L41" s="38"/>
      <c r="M41" s="32">
        <f t="shared" si="0"/>
        <v>0</v>
      </c>
      <c r="N41" s="35">
        <f t="shared" si="1"/>
        <v>0</v>
      </c>
      <c r="O41" s="35">
        <f t="shared" si="2"/>
        <v>0</v>
      </c>
    </row>
    <row r="42" spans="1:15" s="239" customFormat="1" ht="18" customHeight="1">
      <c r="A42" s="238">
        <v>37</v>
      </c>
      <c r="B42" s="39"/>
      <c r="C42" s="31" t="s">
        <v>2</v>
      </c>
      <c r="D42" s="31" t="s">
        <v>10</v>
      </c>
      <c r="E42" s="31" t="s">
        <v>69</v>
      </c>
      <c r="F42" s="31" t="s">
        <v>49</v>
      </c>
      <c r="G42" s="31"/>
      <c r="H42" s="31"/>
      <c r="I42" s="31"/>
      <c r="J42" s="39">
        <v>960</v>
      </c>
      <c r="K42" s="32"/>
      <c r="L42" s="38"/>
      <c r="M42" s="32">
        <f t="shared" si="0"/>
        <v>0</v>
      </c>
      <c r="N42" s="35">
        <f t="shared" si="1"/>
        <v>0</v>
      </c>
      <c r="O42" s="35">
        <f t="shared" si="2"/>
        <v>0</v>
      </c>
    </row>
    <row r="43" spans="1:15" s="239" customFormat="1" ht="18" customHeight="1">
      <c r="A43" s="238">
        <v>38</v>
      </c>
      <c r="B43" s="39"/>
      <c r="C43" s="31" t="s">
        <v>0</v>
      </c>
      <c r="D43" s="31" t="s">
        <v>10</v>
      </c>
      <c r="E43" s="31" t="s">
        <v>28</v>
      </c>
      <c r="F43" s="31" t="s">
        <v>58</v>
      </c>
      <c r="G43" s="31"/>
      <c r="H43" s="31"/>
      <c r="I43" s="31"/>
      <c r="J43" s="39">
        <v>120</v>
      </c>
      <c r="K43" s="32"/>
      <c r="L43" s="38"/>
      <c r="M43" s="32">
        <f t="shared" si="0"/>
        <v>0</v>
      </c>
      <c r="N43" s="35">
        <f t="shared" si="1"/>
        <v>0</v>
      </c>
      <c r="O43" s="35">
        <f t="shared" si="2"/>
        <v>0</v>
      </c>
    </row>
    <row r="44" spans="1:15" s="239" customFormat="1" ht="18" customHeight="1">
      <c r="A44" s="238">
        <v>39</v>
      </c>
      <c r="B44" s="39"/>
      <c r="C44" s="31" t="s">
        <v>50</v>
      </c>
      <c r="D44" s="31" t="s">
        <v>57</v>
      </c>
      <c r="E44" s="31" t="s">
        <v>48</v>
      </c>
      <c r="F44" s="31" t="s">
        <v>67</v>
      </c>
      <c r="G44" s="31"/>
      <c r="H44" s="31"/>
      <c r="I44" s="31"/>
      <c r="J44" s="39">
        <v>300</v>
      </c>
      <c r="K44" s="32"/>
      <c r="L44" s="38"/>
      <c r="M44" s="32">
        <f t="shared" si="0"/>
        <v>0</v>
      </c>
      <c r="N44" s="35">
        <f t="shared" si="1"/>
        <v>0</v>
      </c>
      <c r="O44" s="35">
        <f t="shared" si="2"/>
        <v>0</v>
      </c>
    </row>
    <row r="45" spans="1:18" s="239" customFormat="1" ht="18" customHeight="1">
      <c r="A45" s="238">
        <v>40</v>
      </c>
      <c r="B45" s="39"/>
      <c r="C45" s="39">
        <v>0</v>
      </c>
      <c r="D45" s="39" t="s">
        <v>88</v>
      </c>
      <c r="E45" s="39" t="s">
        <v>69</v>
      </c>
      <c r="F45" s="39" t="s">
        <v>76</v>
      </c>
      <c r="G45" s="39"/>
      <c r="H45" s="39"/>
      <c r="I45" s="39"/>
      <c r="J45" s="39">
        <v>2988</v>
      </c>
      <c r="K45" s="240"/>
      <c r="L45" s="157"/>
      <c r="M45" s="44">
        <f t="shared" si="0"/>
        <v>0</v>
      </c>
      <c r="N45" s="179">
        <f t="shared" si="1"/>
        <v>0</v>
      </c>
      <c r="O45" s="179">
        <f t="shared" si="2"/>
        <v>0</v>
      </c>
      <c r="Q45" s="239">
        <f>J45/36</f>
        <v>83</v>
      </c>
      <c r="R45" s="239">
        <f>112*36</f>
        <v>4032</v>
      </c>
    </row>
    <row r="46" spans="1:18" s="239" customFormat="1" ht="18" customHeight="1">
      <c r="A46" s="238">
        <v>41</v>
      </c>
      <c r="B46" s="39"/>
      <c r="C46" s="39">
        <v>1</v>
      </c>
      <c r="D46" s="39" t="s">
        <v>54</v>
      </c>
      <c r="E46" s="39" t="s">
        <v>69</v>
      </c>
      <c r="F46" s="39" t="s">
        <v>76</v>
      </c>
      <c r="G46" s="39"/>
      <c r="H46" s="39"/>
      <c r="I46" s="39"/>
      <c r="J46" s="39">
        <v>2376</v>
      </c>
      <c r="K46" s="240"/>
      <c r="L46" s="157"/>
      <c r="M46" s="44">
        <f t="shared" si="0"/>
        <v>0</v>
      </c>
      <c r="N46" s="179">
        <f t="shared" si="1"/>
        <v>0</v>
      </c>
      <c r="O46" s="179">
        <f t="shared" si="2"/>
        <v>0</v>
      </c>
      <c r="Q46" s="239">
        <f>J46/36</f>
        <v>66</v>
      </c>
      <c r="R46" s="239">
        <f>56*36</f>
        <v>2016</v>
      </c>
    </row>
    <row r="47" spans="1:18" s="239" customFormat="1" ht="18" customHeight="1">
      <c r="A47" s="238">
        <v>42</v>
      </c>
      <c r="B47" s="39"/>
      <c r="C47" s="39">
        <v>2</v>
      </c>
      <c r="D47" s="39" t="s">
        <v>47</v>
      </c>
      <c r="E47" s="39" t="s">
        <v>69</v>
      </c>
      <c r="F47" s="39" t="s">
        <v>75</v>
      </c>
      <c r="G47" s="39"/>
      <c r="H47" s="39"/>
      <c r="I47" s="39"/>
      <c r="J47" s="39">
        <v>2016</v>
      </c>
      <c r="K47" s="240"/>
      <c r="L47" s="177"/>
      <c r="M47" s="44">
        <f t="shared" si="0"/>
        <v>0</v>
      </c>
      <c r="N47" s="179">
        <f t="shared" si="1"/>
        <v>0</v>
      </c>
      <c r="O47" s="179">
        <f t="shared" si="2"/>
        <v>0</v>
      </c>
      <c r="Q47" s="239">
        <f>J47/36</f>
        <v>56</v>
      </c>
      <c r="R47" s="239">
        <f>66*36</f>
        <v>2376</v>
      </c>
    </row>
    <row r="48" spans="1:18" s="239" customFormat="1" ht="18" customHeight="1">
      <c r="A48" s="238">
        <v>43</v>
      </c>
      <c r="B48" s="39"/>
      <c r="C48" s="39" t="s">
        <v>6</v>
      </c>
      <c r="D48" s="39" t="s">
        <v>87</v>
      </c>
      <c r="E48" s="39" t="s">
        <v>69</v>
      </c>
      <c r="F48" s="39" t="s">
        <v>63</v>
      </c>
      <c r="G48" s="39"/>
      <c r="H48" s="39"/>
      <c r="I48" s="39"/>
      <c r="J48" s="39">
        <v>4032</v>
      </c>
      <c r="K48" s="240"/>
      <c r="L48" s="157"/>
      <c r="M48" s="44">
        <f t="shared" si="0"/>
        <v>0</v>
      </c>
      <c r="N48" s="179">
        <f t="shared" si="1"/>
        <v>0</v>
      </c>
      <c r="O48" s="179">
        <f t="shared" si="2"/>
        <v>0</v>
      </c>
      <c r="Q48" s="239">
        <f>J48/36</f>
        <v>112</v>
      </c>
      <c r="R48" s="239">
        <f>83*36</f>
        <v>2988</v>
      </c>
    </row>
    <row r="49" spans="1:18" s="239" customFormat="1" ht="18" customHeight="1">
      <c r="A49" s="238">
        <v>44</v>
      </c>
      <c r="B49" s="39"/>
      <c r="C49" s="39" t="s">
        <v>6</v>
      </c>
      <c r="D49" s="39" t="s">
        <v>47</v>
      </c>
      <c r="E49" s="39" t="s">
        <v>21</v>
      </c>
      <c r="F49" s="39" t="s">
        <v>75</v>
      </c>
      <c r="G49" s="39"/>
      <c r="H49" s="39"/>
      <c r="I49" s="39"/>
      <c r="J49" s="39">
        <v>2016</v>
      </c>
      <c r="K49" s="240"/>
      <c r="L49" s="157"/>
      <c r="M49" s="44">
        <f t="shared" si="0"/>
        <v>0</v>
      </c>
      <c r="N49" s="179">
        <f t="shared" si="1"/>
        <v>0</v>
      </c>
      <c r="O49" s="179">
        <f t="shared" si="2"/>
        <v>0</v>
      </c>
      <c r="Q49" s="239">
        <f>J49/36</f>
        <v>56</v>
      </c>
      <c r="R49" s="239">
        <f>56*36</f>
        <v>2016</v>
      </c>
    </row>
    <row r="50" spans="1:15" s="239" customFormat="1" ht="18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30"/>
      <c r="L50" s="231" t="s">
        <v>30</v>
      </c>
      <c r="M50" s="232"/>
      <c r="N50" s="252">
        <f>SUM(N6:N49)</f>
        <v>0</v>
      </c>
      <c r="O50" s="233">
        <f>SUM(O6:O49)</f>
        <v>0</v>
      </c>
    </row>
    <row r="51" spans="1:57" s="245" customFormat="1" ht="18" customHeight="1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49"/>
      <c r="L51" s="155"/>
      <c r="M51" s="243"/>
      <c r="N51" s="248"/>
      <c r="O51" s="24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</row>
    <row r="52" spans="1:57" s="247" customFormat="1" ht="12.75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</row>
    <row r="53" spans="1:57" s="247" customFormat="1" ht="12.75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</row>
    <row r="54" spans="1:57" s="247" customFormat="1" ht="12.75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</row>
    <row r="55" spans="1:57" s="247" customFormat="1" ht="12.75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</row>
    <row r="56" spans="1:57" s="247" customFormat="1" ht="12.75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</row>
    <row r="57" spans="1:57" s="247" customFormat="1" ht="12.75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</row>
    <row r="58" spans="1:57" s="247" customFormat="1" ht="12.75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</row>
    <row r="59" spans="1:57" s="247" customFormat="1" ht="12.75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</row>
    <row r="60" spans="1:57" s="247" customFormat="1" ht="12.75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</row>
  </sheetData>
  <mergeCells count="1">
    <mergeCell ref="B3:O3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9" bestFit="1" customWidth="1"/>
    <col min="2" max="2" width="18.28125" style="9" customWidth="1"/>
    <col min="3" max="3" width="9.140625" style="9" customWidth="1"/>
    <col min="4" max="4" width="11.00390625" style="9" bestFit="1" customWidth="1"/>
    <col min="5" max="5" width="8.57421875" style="9" bestFit="1" customWidth="1"/>
    <col min="6" max="6" width="8.00390625" style="9" bestFit="1" customWidth="1"/>
    <col min="7" max="7" width="7.421875" style="9" bestFit="1" customWidth="1"/>
    <col min="8" max="8" width="12.7109375" style="9" customWidth="1"/>
    <col min="9" max="9" width="8.28125" style="9" bestFit="1" customWidth="1"/>
    <col min="10" max="10" width="7.7109375" style="9" customWidth="1"/>
    <col min="11" max="11" width="7.8515625" style="9" customWidth="1"/>
    <col min="12" max="12" width="6.8515625" style="9" bestFit="1" customWidth="1"/>
    <col min="13" max="13" width="9.421875" style="9" customWidth="1"/>
    <col min="14" max="15" width="12.140625" style="9" bestFit="1" customWidth="1"/>
    <col min="16" max="16384" width="9.140625" style="9" customWidth="1"/>
  </cols>
  <sheetData>
    <row r="1" spans="1:51" ht="18.75">
      <c r="A1" s="52"/>
      <c r="B1" s="151" t="s">
        <v>122</v>
      </c>
      <c r="C1" s="11"/>
      <c r="D1" s="11"/>
      <c r="E1" s="11"/>
      <c r="F1" s="11"/>
      <c r="G1" s="11"/>
      <c r="H1" s="11"/>
      <c r="I1" s="11"/>
      <c r="J1" s="11"/>
      <c r="K1" s="53"/>
      <c r="L1" s="13"/>
      <c r="M1" s="14"/>
      <c r="N1" s="26"/>
      <c r="O1" s="26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</row>
    <row r="2" spans="1:51" ht="22.5" customHeight="1">
      <c r="A2" s="29"/>
      <c r="B2" s="25"/>
      <c r="C2" s="11"/>
      <c r="D2" s="11"/>
      <c r="E2" s="11"/>
      <c r="F2" s="11"/>
      <c r="G2" s="11"/>
      <c r="H2" s="11"/>
      <c r="I2" s="11"/>
      <c r="J2" s="11"/>
      <c r="K2" s="53"/>
      <c r="L2" s="13"/>
      <c r="M2" s="14"/>
      <c r="N2" s="26"/>
      <c r="O2" s="26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</row>
    <row r="3" spans="1:51" ht="12.75">
      <c r="A3" s="29"/>
      <c r="B3" s="58" t="s">
        <v>86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1:51" ht="22.5" customHeight="1">
      <c r="A4" s="29"/>
      <c r="B4" s="11"/>
      <c r="C4" s="11"/>
      <c r="D4" s="11"/>
      <c r="E4" s="11"/>
      <c r="F4" s="11"/>
      <c r="G4" s="11"/>
      <c r="H4" s="11"/>
      <c r="I4" s="11"/>
      <c r="J4" s="11"/>
      <c r="K4" s="53"/>
      <c r="L4" s="13"/>
      <c r="M4" s="14"/>
      <c r="N4" s="26"/>
      <c r="O4" s="26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</row>
    <row r="5" spans="2:51" s="192" customFormat="1" ht="51">
      <c r="B5" s="184" t="s">
        <v>26</v>
      </c>
      <c r="C5" s="175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</row>
    <row r="6" spans="1:51" s="30" customFormat="1" ht="18" customHeight="1">
      <c r="A6" s="30">
        <v>1</v>
      </c>
      <c r="B6" s="40"/>
      <c r="C6" s="31">
        <v>0</v>
      </c>
      <c r="D6" s="31" t="s">
        <v>88</v>
      </c>
      <c r="E6" s="31" t="s">
        <v>21</v>
      </c>
      <c r="F6" s="31" t="s">
        <v>62</v>
      </c>
      <c r="G6" s="31"/>
      <c r="H6" s="31"/>
      <c r="I6" s="31"/>
      <c r="J6" s="39">
        <v>1440</v>
      </c>
      <c r="K6" s="44"/>
      <c r="L6" s="33"/>
      <c r="M6" s="34">
        <f aca="true" t="shared" si="0" ref="M6:M12">K6*1.07</f>
        <v>0</v>
      </c>
      <c r="N6" s="35">
        <f aca="true" t="shared" si="1" ref="N6:N12">J6*K6</f>
        <v>0</v>
      </c>
      <c r="O6" s="35">
        <f aca="true" t="shared" si="2" ref="O6:O12">J6*M6</f>
        <v>0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1:51" s="30" customFormat="1" ht="18" customHeight="1">
      <c r="A7" s="30">
        <v>2</v>
      </c>
      <c r="B7" s="40"/>
      <c r="C7" s="31">
        <v>1</v>
      </c>
      <c r="D7" s="31" t="s">
        <v>89</v>
      </c>
      <c r="E7" s="31" t="s">
        <v>69</v>
      </c>
      <c r="F7" s="31" t="s">
        <v>8</v>
      </c>
      <c r="G7" s="31"/>
      <c r="H7" s="31"/>
      <c r="I7" s="31"/>
      <c r="J7" s="39">
        <v>2880</v>
      </c>
      <c r="K7" s="44"/>
      <c r="L7" s="33"/>
      <c r="M7" s="34">
        <f t="shared" si="0"/>
        <v>0</v>
      </c>
      <c r="N7" s="35">
        <f t="shared" si="1"/>
        <v>0</v>
      </c>
      <c r="O7" s="35">
        <f t="shared" si="2"/>
        <v>0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</row>
    <row r="8" spans="1:51" s="30" customFormat="1" ht="18" customHeight="1">
      <c r="A8" s="30">
        <v>3</v>
      </c>
      <c r="B8" s="40"/>
      <c r="C8" s="31" t="s">
        <v>6</v>
      </c>
      <c r="D8" s="31" t="s">
        <v>88</v>
      </c>
      <c r="E8" s="31" t="s">
        <v>69</v>
      </c>
      <c r="F8" s="31" t="s">
        <v>62</v>
      </c>
      <c r="G8" s="31"/>
      <c r="H8" s="31"/>
      <c r="I8" s="31"/>
      <c r="J8" s="39">
        <v>1440</v>
      </c>
      <c r="K8" s="44"/>
      <c r="L8" s="33"/>
      <c r="M8" s="34">
        <f t="shared" si="0"/>
        <v>0</v>
      </c>
      <c r="N8" s="35">
        <f t="shared" si="1"/>
        <v>0</v>
      </c>
      <c r="O8" s="35">
        <f t="shared" si="2"/>
        <v>0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1:51" s="30" customFormat="1" ht="18" customHeight="1">
      <c r="A9" s="30">
        <v>4</v>
      </c>
      <c r="B9" s="40"/>
      <c r="C9" s="31" t="s">
        <v>5</v>
      </c>
      <c r="D9" s="31" t="s">
        <v>88</v>
      </c>
      <c r="E9" s="31" t="s">
        <v>69</v>
      </c>
      <c r="F9" s="31" t="s">
        <v>7</v>
      </c>
      <c r="G9" s="31"/>
      <c r="H9" s="31"/>
      <c r="I9" s="31"/>
      <c r="J9" s="39">
        <v>2160</v>
      </c>
      <c r="K9" s="44"/>
      <c r="L9" s="33"/>
      <c r="M9" s="34">
        <f t="shared" si="0"/>
        <v>0</v>
      </c>
      <c r="N9" s="35">
        <f t="shared" si="1"/>
        <v>0</v>
      </c>
      <c r="O9" s="35">
        <f t="shared" si="2"/>
        <v>0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</row>
    <row r="10" spans="1:51" s="30" customFormat="1" ht="18" customHeight="1">
      <c r="A10" s="30">
        <v>5</v>
      </c>
      <c r="B10" s="40"/>
      <c r="C10" s="31" t="s">
        <v>5</v>
      </c>
      <c r="D10" s="31" t="s">
        <v>87</v>
      </c>
      <c r="E10" s="31" t="s">
        <v>28</v>
      </c>
      <c r="F10" s="31" t="s">
        <v>59</v>
      </c>
      <c r="G10" s="31"/>
      <c r="H10" s="31"/>
      <c r="I10" s="31"/>
      <c r="J10" s="39">
        <v>3000</v>
      </c>
      <c r="K10" s="44"/>
      <c r="L10" s="33"/>
      <c r="M10" s="34">
        <f t="shared" si="0"/>
        <v>0</v>
      </c>
      <c r="N10" s="35">
        <f t="shared" si="1"/>
        <v>0</v>
      </c>
      <c r="O10" s="35">
        <f t="shared" si="2"/>
        <v>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s="30" customFormat="1" ht="18" customHeight="1">
      <c r="A11" s="30">
        <v>6</v>
      </c>
      <c r="B11" s="40"/>
      <c r="C11" s="31" t="s">
        <v>2</v>
      </c>
      <c r="D11" s="31" t="s">
        <v>87</v>
      </c>
      <c r="E11" s="31" t="s">
        <v>28</v>
      </c>
      <c r="F11" s="31" t="s">
        <v>58</v>
      </c>
      <c r="G11" s="31"/>
      <c r="H11" s="31"/>
      <c r="I11" s="31"/>
      <c r="J11" s="39">
        <v>1800</v>
      </c>
      <c r="K11" s="44"/>
      <c r="L11" s="33"/>
      <c r="M11" s="34">
        <f t="shared" si="0"/>
        <v>0</v>
      </c>
      <c r="N11" s="35">
        <f t="shared" si="1"/>
        <v>0</v>
      </c>
      <c r="O11" s="35">
        <f t="shared" si="2"/>
        <v>0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51" s="30" customFormat="1" ht="18" customHeight="1">
      <c r="A12" s="30">
        <v>7</v>
      </c>
      <c r="B12" s="40"/>
      <c r="C12" s="31" t="s">
        <v>0</v>
      </c>
      <c r="D12" s="31" t="s">
        <v>87</v>
      </c>
      <c r="E12" s="31" t="s">
        <v>28</v>
      </c>
      <c r="F12" s="31" t="s">
        <v>46</v>
      </c>
      <c r="G12" s="31"/>
      <c r="H12" s="31"/>
      <c r="I12" s="31"/>
      <c r="J12" s="39">
        <v>1440</v>
      </c>
      <c r="K12" s="44"/>
      <c r="L12" s="33"/>
      <c r="M12" s="34">
        <f t="shared" si="0"/>
        <v>0</v>
      </c>
      <c r="N12" s="35">
        <f t="shared" si="1"/>
        <v>0</v>
      </c>
      <c r="O12" s="35">
        <f t="shared" si="2"/>
        <v>0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</row>
    <row r="13" spans="1:51" s="24" customFormat="1" ht="18" customHeight="1">
      <c r="A13" s="30"/>
      <c r="B13" s="54"/>
      <c r="C13" s="72"/>
      <c r="D13" s="72"/>
      <c r="E13" s="72"/>
      <c r="F13" s="72"/>
      <c r="G13" s="72"/>
      <c r="H13" s="72"/>
      <c r="I13" s="72"/>
      <c r="J13" s="72"/>
      <c r="K13" s="104"/>
      <c r="L13" s="80" t="s">
        <v>136</v>
      </c>
      <c r="M13" s="105"/>
      <c r="N13" s="251">
        <f>SUM(N6:N12)</f>
        <v>0</v>
      </c>
      <c r="O13" s="173">
        <f>SUM(O6:O12)</f>
        <v>0</v>
      </c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</row>
    <row r="14" spans="11:15" ht="18" customHeight="1">
      <c r="K14" s="235"/>
      <c r="L14" s="24"/>
      <c r="M14" s="81"/>
      <c r="N14" s="229"/>
      <c r="O14" s="173"/>
    </row>
  </sheetData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3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9" bestFit="1" customWidth="1"/>
    <col min="2" max="2" width="18.28125" style="9" bestFit="1" customWidth="1"/>
    <col min="3" max="3" width="8.00390625" style="9" bestFit="1" customWidth="1"/>
    <col min="4" max="7" width="9.140625" style="9" customWidth="1"/>
    <col min="8" max="8" width="10.28125" style="9" customWidth="1"/>
    <col min="9" max="10" width="9.140625" style="9" customWidth="1"/>
    <col min="11" max="11" width="9.421875" style="9" customWidth="1"/>
    <col min="12" max="12" width="6.8515625" style="9" bestFit="1" customWidth="1"/>
    <col min="13" max="13" width="6.28125" style="9" bestFit="1" customWidth="1"/>
    <col min="14" max="14" width="13.140625" style="9" customWidth="1"/>
    <col min="15" max="15" width="12.8515625" style="9" customWidth="1"/>
    <col min="16" max="16384" width="9.140625" style="9" customWidth="1"/>
  </cols>
  <sheetData>
    <row r="1" spans="1:48" ht="18.75">
      <c r="A1" s="52"/>
      <c r="B1" s="151" t="s">
        <v>129</v>
      </c>
      <c r="C1" s="11"/>
      <c r="D1" s="11"/>
      <c r="E1" s="11"/>
      <c r="F1" s="11"/>
      <c r="G1" s="11"/>
      <c r="H1" s="11"/>
      <c r="I1" s="11"/>
      <c r="J1" s="11"/>
      <c r="K1" s="12"/>
      <c r="L1" s="13"/>
      <c r="M1" s="14"/>
      <c r="N1" s="62"/>
      <c r="O1" s="63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ht="22.5" customHeight="1">
      <c r="A2" s="29"/>
      <c r="B2" s="25"/>
      <c r="C2" s="11"/>
      <c r="D2" s="11"/>
      <c r="E2" s="11"/>
      <c r="F2" s="11"/>
      <c r="G2" s="11"/>
      <c r="H2" s="11"/>
      <c r="I2" s="11"/>
      <c r="J2" s="11"/>
      <c r="K2" s="12"/>
      <c r="L2" s="13"/>
      <c r="M2" s="14"/>
      <c r="N2" s="62"/>
      <c r="O2" s="63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ht="15.75" customHeight="1">
      <c r="A3" s="29"/>
      <c r="B3" s="282" t="s">
        <v>91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ht="15.75" customHeight="1">
      <c r="A4" s="29"/>
      <c r="B4" s="282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 ht="12.75">
      <c r="A5" s="2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 ht="22.5" customHeight="1">
      <c r="A6" s="29"/>
      <c r="B6" s="11"/>
      <c r="C6" s="11"/>
      <c r="D6" s="11"/>
      <c r="E6" s="11"/>
      <c r="F6" s="11"/>
      <c r="G6" s="11"/>
      <c r="H6" s="11"/>
      <c r="I6" s="11"/>
      <c r="J6" s="11"/>
      <c r="K6" s="53"/>
      <c r="L6" s="13"/>
      <c r="M6" s="14"/>
      <c r="N6" s="26"/>
      <c r="O6" s="2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2:48" s="192" customFormat="1" ht="65.25" customHeight="1">
      <c r="B7" s="184" t="s">
        <v>26</v>
      </c>
      <c r="C7" s="175" t="s">
        <v>11</v>
      </c>
      <c r="D7" s="184" t="s">
        <v>35</v>
      </c>
      <c r="E7" s="175" t="s">
        <v>12</v>
      </c>
      <c r="F7" s="184" t="s">
        <v>22</v>
      </c>
      <c r="G7" s="184" t="s">
        <v>13</v>
      </c>
      <c r="H7" s="184" t="s">
        <v>23</v>
      </c>
      <c r="I7" s="184" t="s">
        <v>24</v>
      </c>
      <c r="J7" s="184" t="s">
        <v>25</v>
      </c>
      <c r="K7" s="185" t="s">
        <v>14</v>
      </c>
      <c r="L7" s="175" t="s">
        <v>17</v>
      </c>
      <c r="M7" s="185" t="s">
        <v>15</v>
      </c>
      <c r="N7" s="186" t="s">
        <v>16</v>
      </c>
      <c r="O7" s="186" t="s">
        <v>18</v>
      </c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</row>
    <row r="8" spans="1:48" s="24" customFormat="1" ht="18" customHeight="1">
      <c r="A8" s="30">
        <v>1</v>
      </c>
      <c r="B8" s="71"/>
      <c r="C8" s="64">
        <v>0</v>
      </c>
      <c r="D8" s="64" t="s">
        <v>54</v>
      </c>
      <c r="E8" s="64" t="s">
        <v>69</v>
      </c>
      <c r="F8" s="64" t="s">
        <v>76</v>
      </c>
      <c r="G8" s="64"/>
      <c r="H8" s="65"/>
      <c r="I8" s="64"/>
      <c r="J8" s="39">
        <v>480</v>
      </c>
      <c r="K8" s="66"/>
      <c r="L8" s="67"/>
      <c r="M8" s="68">
        <f>K8*1.07</f>
        <v>0</v>
      </c>
      <c r="N8" s="69">
        <f>J8*K8</f>
        <v>0</v>
      </c>
      <c r="O8" s="69">
        <f>J8*M8</f>
        <v>0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</row>
    <row r="9" spans="1:48" s="24" customFormat="1" ht="18" customHeight="1">
      <c r="A9" s="30">
        <v>2</v>
      </c>
      <c r="B9" s="71"/>
      <c r="C9" s="64">
        <v>1</v>
      </c>
      <c r="D9" s="64" t="s">
        <v>54</v>
      </c>
      <c r="E9" s="64" t="s">
        <v>69</v>
      </c>
      <c r="F9" s="64" t="s">
        <v>8</v>
      </c>
      <c r="G9" s="64"/>
      <c r="H9" s="65"/>
      <c r="I9" s="64"/>
      <c r="J9" s="39">
        <v>2880</v>
      </c>
      <c r="K9" s="66"/>
      <c r="L9" s="67"/>
      <c r="M9" s="68">
        <f>K9*1.07</f>
        <v>0</v>
      </c>
      <c r="N9" s="69">
        <f>J9*K9</f>
        <v>0</v>
      </c>
      <c r="O9" s="69">
        <f>J9*M9</f>
        <v>0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</row>
    <row r="10" spans="1:48" s="24" customFormat="1" ht="18" customHeight="1">
      <c r="A10" s="30">
        <v>3</v>
      </c>
      <c r="B10" s="71"/>
      <c r="C10" s="64" t="s">
        <v>5</v>
      </c>
      <c r="D10" s="64" t="s">
        <v>1</v>
      </c>
      <c r="E10" s="64" t="s">
        <v>9</v>
      </c>
      <c r="F10" s="64" t="s">
        <v>109</v>
      </c>
      <c r="G10" s="64"/>
      <c r="H10" s="65"/>
      <c r="I10" s="64"/>
      <c r="J10" s="39">
        <v>1440</v>
      </c>
      <c r="K10" s="66"/>
      <c r="L10" s="67"/>
      <c r="M10" s="68">
        <f>K10*1.07</f>
        <v>0</v>
      </c>
      <c r="N10" s="69">
        <f>J10*K10</f>
        <v>0</v>
      </c>
      <c r="O10" s="69">
        <f>J10*M10</f>
        <v>0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</row>
    <row r="11" spans="1:48" s="24" customFormat="1" ht="18" customHeight="1">
      <c r="A11" s="30">
        <v>4</v>
      </c>
      <c r="B11" s="71"/>
      <c r="C11" s="64" t="s">
        <v>2</v>
      </c>
      <c r="D11" s="64" t="s">
        <v>1</v>
      </c>
      <c r="E11" s="64" t="s">
        <v>208</v>
      </c>
      <c r="F11" s="64" t="s">
        <v>61</v>
      </c>
      <c r="G11" s="64"/>
      <c r="H11" s="65"/>
      <c r="I11" s="64"/>
      <c r="J11" s="39">
        <v>1440</v>
      </c>
      <c r="K11" s="66"/>
      <c r="L11" s="67"/>
      <c r="M11" s="68">
        <f>K11*1.07</f>
        <v>0</v>
      </c>
      <c r="N11" s="69">
        <f>J11*K11</f>
        <v>0</v>
      </c>
      <c r="O11" s="69">
        <f>J11*M11</f>
        <v>0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</row>
    <row r="12" spans="1:48" s="24" customFormat="1" ht="18" customHeight="1">
      <c r="A12" s="30"/>
      <c r="B12" s="54"/>
      <c r="C12" s="72"/>
      <c r="D12" s="72"/>
      <c r="E12" s="72"/>
      <c r="F12" s="72"/>
      <c r="G12" s="72"/>
      <c r="H12" s="72"/>
      <c r="I12" s="72"/>
      <c r="J12" s="72"/>
      <c r="K12" s="104"/>
      <c r="L12" s="80" t="s">
        <v>30</v>
      </c>
      <c r="M12" s="105"/>
      <c r="N12" s="251">
        <f>SUM(N8:N11)</f>
        <v>0</v>
      </c>
      <c r="O12" s="173">
        <f>SUM(O8:O11)</f>
        <v>0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</row>
    <row r="13" spans="11:15" ht="18" customHeight="1">
      <c r="K13" s="235"/>
      <c r="L13" s="24"/>
      <c r="M13" s="81"/>
      <c r="N13" s="229"/>
      <c r="O13" s="173"/>
    </row>
  </sheetData>
  <mergeCells count="1">
    <mergeCell ref="B3:O5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15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9" bestFit="1" customWidth="1"/>
    <col min="2" max="2" width="17.8515625" style="9" customWidth="1"/>
    <col min="3" max="3" width="8.00390625" style="9" bestFit="1" customWidth="1"/>
    <col min="4" max="6" width="9.140625" style="9" customWidth="1"/>
    <col min="7" max="7" width="11.421875" style="9" customWidth="1"/>
    <col min="8" max="8" width="10.28125" style="9" bestFit="1" customWidth="1"/>
    <col min="9" max="9" width="9.140625" style="9" customWidth="1"/>
    <col min="10" max="10" width="6.00390625" style="9" customWidth="1"/>
    <col min="11" max="11" width="6.28125" style="9" customWidth="1"/>
    <col min="12" max="13" width="9.140625" style="9" customWidth="1"/>
    <col min="14" max="15" width="12.28125" style="9" bestFit="1" customWidth="1"/>
    <col min="16" max="16384" width="9.140625" style="9" customWidth="1"/>
  </cols>
  <sheetData>
    <row r="1" spans="1:52" ht="18.75">
      <c r="A1" s="52"/>
      <c r="B1" s="151" t="s">
        <v>137</v>
      </c>
      <c r="C1" s="11"/>
      <c r="D1" s="11"/>
      <c r="E1" s="11"/>
      <c r="F1" s="11"/>
      <c r="G1" s="11"/>
      <c r="H1" s="28"/>
      <c r="I1" s="11"/>
      <c r="J1" s="11"/>
      <c r="K1" s="55"/>
      <c r="L1" s="13"/>
      <c r="M1" s="56"/>
      <c r="N1" s="26"/>
      <c r="O1" s="26"/>
      <c r="P1" s="26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12.75">
      <c r="A2" s="29"/>
      <c r="B2" s="25"/>
      <c r="C2" s="11"/>
      <c r="D2" s="11"/>
      <c r="E2" s="11"/>
      <c r="F2" s="11"/>
      <c r="G2" s="11"/>
      <c r="H2" s="28"/>
      <c r="I2" s="11"/>
      <c r="J2" s="11"/>
      <c r="K2" s="55"/>
      <c r="L2" s="13"/>
      <c r="M2" s="56"/>
      <c r="N2" s="26"/>
      <c r="O2" s="26"/>
      <c r="P2" s="26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34.5" customHeight="1">
      <c r="A3" s="29"/>
      <c r="B3" s="282" t="s">
        <v>123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73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23.25" customHeight="1">
      <c r="A4" s="29"/>
      <c r="B4" s="72"/>
      <c r="C4" s="11"/>
      <c r="D4" s="11"/>
      <c r="E4" s="11"/>
      <c r="F4" s="11"/>
      <c r="G4" s="11"/>
      <c r="H4" s="28"/>
      <c r="I4" s="11"/>
      <c r="J4" s="11"/>
      <c r="K4" s="55"/>
      <c r="L4" s="13"/>
      <c r="M4" s="56"/>
      <c r="N4" s="26"/>
      <c r="O4" s="26"/>
      <c r="P4" s="26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2:52" s="192" customFormat="1" ht="51">
      <c r="B5" s="184" t="s">
        <v>26</v>
      </c>
      <c r="C5" s="184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  <c r="P5" s="206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</row>
    <row r="6" spans="1:52" s="24" customFormat="1" ht="18" customHeight="1">
      <c r="A6" s="30">
        <v>1</v>
      </c>
      <c r="B6" s="64"/>
      <c r="C6" s="64">
        <v>1</v>
      </c>
      <c r="D6" s="64" t="s">
        <v>47</v>
      </c>
      <c r="E6" s="64" t="s">
        <v>21</v>
      </c>
      <c r="F6" s="64" t="s">
        <v>124</v>
      </c>
      <c r="G6" s="64" t="s">
        <v>125</v>
      </c>
      <c r="H6" s="65"/>
      <c r="I6" s="64"/>
      <c r="J6" s="39">
        <v>360</v>
      </c>
      <c r="K6" s="66"/>
      <c r="L6" s="67"/>
      <c r="M6" s="68">
        <f>K6*1.07</f>
        <v>0</v>
      </c>
      <c r="N6" s="69">
        <f>K6*J6</f>
        <v>0</v>
      </c>
      <c r="O6" s="69">
        <f>J6*M6</f>
        <v>0</v>
      </c>
      <c r="P6" s="106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s="24" customFormat="1" ht="18" customHeight="1">
      <c r="A7" s="30">
        <v>2</v>
      </c>
      <c r="B7" s="64"/>
      <c r="C7" s="64">
        <v>1</v>
      </c>
      <c r="D7" s="64" t="s">
        <v>10</v>
      </c>
      <c r="E7" s="64" t="s">
        <v>21</v>
      </c>
      <c r="F7" s="64" t="s">
        <v>126</v>
      </c>
      <c r="G7" s="64" t="s">
        <v>125</v>
      </c>
      <c r="H7" s="65"/>
      <c r="I7" s="64"/>
      <c r="J7" s="39">
        <v>360</v>
      </c>
      <c r="K7" s="66"/>
      <c r="L7" s="67"/>
      <c r="M7" s="68">
        <f aca="true" t="shared" si="0" ref="M7:M13">K7*1.07</f>
        <v>0</v>
      </c>
      <c r="N7" s="69">
        <f aca="true" t="shared" si="1" ref="N7:N13">K7*J7</f>
        <v>0</v>
      </c>
      <c r="O7" s="69">
        <f aca="true" t="shared" si="2" ref="O7:O13">J7*M7</f>
        <v>0</v>
      </c>
      <c r="P7" s="106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</row>
    <row r="8" spans="1:52" s="24" customFormat="1" ht="18" customHeight="1">
      <c r="A8" s="30">
        <v>3</v>
      </c>
      <c r="B8" s="64"/>
      <c r="C8" s="64" t="s">
        <v>127</v>
      </c>
      <c r="D8" s="64" t="s">
        <v>47</v>
      </c>
      <c r="E8" s="64" t="s">
        <v>21</v>
      </c>
      <c r="F8" s="64" t="s">
        <v>79</v>
      </c>
      <c r="G8" s="64"/>
      <c r="H8" s="65"/>
      <c r="I8" s="64"/>
      <c r="J8" s="39">
        <v>360</v>
      </c>
      <c r="K8" s="66"/>
      <c r="L8" s="67"/>
      <c r="M8" s="68">
        <f t="shared" si="0"/>
        <v>0</v>
      </c>
      <c r="N8" s="69">
        <f t="shared" si="1"/>
        <v>0</v>
      </c>
      <c r="O8" s="69">
        <f t="shared" si="2"/>
        <v>0</v>
      </c>
      <c r="P8" s="10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</row>
    <row r="9" spans="1:52" s="24" customFormat="1" ht="18" customHeight="1">
      <c r="A9" s="30">
        <v>4</v>
      </c>
      <c r="B9" s="64"/>
      <c r="C9" s="64" t="s">
        <v>6</v>
      </c>
      <c r="D9" s="64" t="s">
        <v>10</v>
      </c>
      <c r="E9" s="64" t="s">
        <v>21</v>
      </c>
      <c r="F9" s="64" t="s">
        <v>128</v>
      </c>
      <c r="G9" s="64"/>
      <c r="H9" s="65"/>
      <c r="I9" s="64"/>
      <c r="J9" s="39">
        <v>360</v>
      </c>
      <c r="K9" s="66"/>
      <c r="L9" s="67"/>
      <c r="M9" s="68">
        <f t="shared" si="0"/>
        <v>0</v>
      </c>
      <c r="N9" s="69">
        <f t="shared" si="1"/>
        <v>0</v>
      </c>
      <c r="O9" s="69">
        <f t="shared" si="2"/>
        <v>0</v>
      </c>
      <c r="P9" s="106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</row>
    <row r="10" spans="1:52" s="24" customFormat="1" ht="18" customHeight="1">
      <c r="A10" s="30">
        <v>5</v>
      </c>
      <c r="B10" s="64"/>
      <c r="C10" s="64" t="s">
        <v>6</v>
      </c>
      <c r="D10" s="64" t="s">
        <v>10</v>
      </c>
      <c r="E10" s="64" t="s">
        <v>21</v>
      </c>
      <c r="F10" s="64" t="s">
        <v>31</v>
      </c>
      <c r="G10" s="64"/>
      <c r="H10" s="65"/>
      <c r="I10" s="64"/>
      <c r="J10" s="39">
        <v>360</v>
      </c>
      <c r="K10" s="66"/>
      <c r="L10" s="67"/>
      <c r="M10" s="68">
        <f t="shared" si="0"/>
        <v>0</v>
      </c>
      <c r="N10" s="69">
        <f t="shared" si="1"/>
        <v>0</v>
      </c>
      <c r="O10" s="69">
        <f t="shared" si="2"/>
        <v>0</v>
      </c>
      <c r="P10" s="106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</row>
    <row r="11" spans="1:52" s="24" customFormat="1" ht="18" customHeight="1">
      <c r="A11" s="30">
        <v>6</v>
      </c>
      <c r="B11" s="64"/>
      <c r="C11" s="64" t="s">
        <v>5</v>
      </c>
      <c r="D11" s="64" t="s">
        <v>10</v>
      </c>
      <c r="E11" s="64" t="s">
        <v>21</v>
      </c>
      <c r="F11" s="64" t="s">
        <v>62</v>
      </c>
      <c r="G11" s="64"/>
      <c r="H11" s="65"/>
      <c r="I11" s="64"/>
      <c r="J11" s="39">
        <v>360</v>
      </c>
      <c r="K11" s="66"/>
      <c r="L11" s="67"/>
      <c r="M11" s="68">
        <f t="shared" si="0"/>
        <v>0</v>
      </c>
      <c r="N11" s="69">
        <f t="shared" si="1"/>
        <v>0</v>
      </c>
      <c r="O11" s="69">
        <f t="shared" si="2"/>
        <v>0</v>
      </c>
      <c r="P11" s="106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</row>
    <row r="12" spans="1:52" s="24" customFormat="1" ht="18" customHeight="1">
      <c r="A12" s="30">
        <v>7</v>
      </c>
      <c r="B12" s="64"/>
      <c r="C12" s="64" t="s">
        <v>2</v>
      </c>
      <c r="D12" s="64" t="s">
        <v>10</v>
      </c>
      <c r="E12" s="64" t="s">
        <v>21</v>
      </c>
      <c r="F12" s="64" t="s">
        <v>49</v>
      </c>
      <c r="G12" s="64"/>
      <c r="H12" s="65"/>
      <c r="I12" s="64"/>
      <c r="J12" s="39">
        <v>720</v>
      </c>
      <c r="K12" s="66"/>
      <c r="L12" s="67"/>
      <c r="M12" s="68">
        <f t="shared" si="0"/>
        <v>0</v>
      </c>
      <c r="N12" s="69">
        <f t="shared" si="1"/>
        <v>0</v>
      </c>
      <c r="O12" s="69">
        <f t="shared" si="2"/>
        <v>0</v>
      </c>
      <c r="P12" s="106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</row>
    <row r="13" spans="1:52" s="24" customFormat="1" ht="18" customHeight="1">
      <c r="A13" s="30">
        <v>8</v>
      </c>
      <c r="B13" s="64"/>
      <c r="C13" s="64" t="s">
        <v>2</v>
      </c>
      <c r="D13" s="64" t="s">
        <v>10</v>
      </c>
      <c r="E13" s="64" t="s">
        <v>21</v>
      </c>
      <c r="F13" s="64" t="s">
        <v>62</v>
      </c>
      <c r="G13" s="64"/>
      <c r="H13" s="65"/>
      <c r="I13" s="64"/>
      <c r="J13" s="39">
        <v>720</v>
      </c>
      <c r="K13" s="66"/>
      <c r="L13" s="67"/>
      <c r="M13" s="68">
        <f t="shared" si="0"/>
        <v>0</v>
      </c>
      <c r="N13" s="69">
        <f t="shared" si="1"/>
        <v>0</v>
      </c>
      <c r="O13" s="69">
        <f t="shared" si="2"/>
        <v>0</v>
      </c>
      <c r="P13" s="106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</row>
    <row r="14" spans="1:52" s="24" customFormat="1" ht="17.25" customHeight="1">
      <c r="A14" s="30"/>
      <c r="B14" s="72"/>
      <c r="C14" s="207"/>
      <c r="D14" s="207"/>
      <c r="E14" s="207"/>
      <c r="F14" s="72"/>
      <c r="G14" s="72"/>
      <c r="H14" s="79"/>
      <c r="I14" s="200"/>
      <c r="J14" s="105"/>
      <c r="K14" s="208"/>
      <c r="L14" s="104" t="s">
        <v>30</v>
      </c>
      <c r="M14" s="70"/>
      <c r="N14" s="253">
        <f>SUM(N6:N13)</f>
        <v>0</v>
      </c>
      <c r="O14" s="202">
        <f>SUM(O6:O13)</f>
        <v>0</v>
      </c>
      <c r="P14" s="203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</row>
    <row r="15" spans="11:15" ht="18" customHeight="1">
      <c r="K15" s="235"/>
      <c r="L15" s="24"/>
      <c r="M15" s="81"/>
      <c r="N15" s="229"/>
      <c r="O15" s="173"/>
    </row>
  </sheetData>
  <mergeCells count="1">
    <mergeCell ref="B3:O3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2009-04-08</oddHeader>
    <oddFooter>&amp;LOpracował: Elżbieta Kałużna-Cebula&amp;Cstrona &amp;P z &amp;N&amp;RZatwierdził:</oddFooter>
  </headerFooter>
  <colBreaks count="1" manualBreakCount="1">
    <brk id="15" max="16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15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9" bestFit="1" customWidth="1"/>
    <col min="2" max="2" width="18.28125" style="9" bestFit="1" customWidth="1"/>
    <col min="3" max="6" width="9.140625" style="9" customWidth="1"/>
    <col min="7" max="7" width="11.421875" style="9" customWidth="1"/>
    <col min="8" max="8" width="10.28125" style="9" bestFit="1" customWidth="1"/>
    <col min="9" max="9" width="10.57421875" style="9" bestFit="1" customWidth="1"/>
    <col min="10" max="11" width="9.140625" style="9" customWidth="1"/>
    <col min="12" max="12" width="5.421875" style="9" customWidth="1"/>
    <col min="13" max="13" width="9.140625" style="9" customWidth="1"/>
    <col min="14" max="15" width="12.28125" style="9" bestFit="1" customWidth="1"/>
    <col min="16" max="16384" width="9.140625" style="9" customWidth="1"/>
  </cols>
  <sheetData>
    <row r="1" spans="1:63" ht="18.75">
      <c r="A1" s="52"/>
      <c r="B1" s="151" t="s">
        <v>130</v>
      </c>
      <c r="C1" s="111"/>
      <c r="D1" s="111"/>
      <c r="E1" s="111"/>
      <c r="F1" s="11"/>
      <c r="G1" s="11"/>
      <c r="H1" s="12"/>
      <c r="I1" s="109"/>
      <c r="J1" s="56"/>
      <c r="K1" s="110"/>
      <c r="L1" s="55"/>
      <c r="M1" s="28"/>
      <c r="N1" s="8"/>
      <c r="O1" s="8"/>
      <c r="P1" s="27"/>
      <c r="Q1" s="27"/>
      <c r="R1" s="27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ht="12.75">
      <c r="A2" s="29"/>
      <c r="B2" s="25"/>
      <c r="C2" s="111"/>
      <c r="D2" s="111"/>
      <c r="E2" s="111"/>
      <c r="F2" s="11"/>
      <c r="G2" s="11"/>
      <c r="H2" s="12"/>
      <c r="I2" s="109"/>
      <c r="J2" s="56"/>
      <c r="K2" s="110"/>
      <c r="L2" s="55"/>
      <c r="M2" s="28"/>
      <c r="N2" s="8"/>
      <c r="O2" s="8"/>
      <c r="P2" s="27"/>
      <c r="Q2" s="27"/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ht="31.5" customHeight="1">
      <c r="A3" s="29"/>
      <c r="B3" s="278" t="s">
        <v>261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"/>
      <c r="Q3" s="27"/>
      <c r="R3" s="27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</row>
    <row r="4" spans="1:63" ht="12.75">
      <c r="A4" s="29"/>
      <c r="B4" s="72"/>
      <c r="C4" s="108"/>
      <c r="D4" s="108"/>
      <c r="E4" s="108"/>
      <c r="F4" s="11"/>
      <c r="G4" s="11"/>
      <c r="H4" s="12"/>
      <c r="I4" s="109"/>
      <c r="J4" s="56"/>
      <c r="K4" s="110"/>
      <c r="L4" s="55"/>
      <c r="M4" s="28"/>
      <c r="N4" s="8"/>
      <c r="O4" s="8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</row>
    <row r="5" spans="2:63" s="192" customFormat="1" ht="51">
      <c r="B5" s="184" t="s">
        <v>26</v>
      </c>
      <c r="C5" s="184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</row>
    <row r="6" spans="1:63" s="24" customFormat="1" ht="18" customHeight="1">
      <c r="A6" s="30">
        <v>1</v>
      </c>
      <c r="B6" s="31"/>
      <c r="C6" s="40">
        <v>1</v>
      </c>
      <c r="D6" s="40" t="s">
        <v>87</v>
      </c>
      <c r="E6" s="31" t="s">
        <v>21</v>
      </c>
      <c r="F6" s="31" t="s">
        <v>31</v>
      </c>
      <c r="G6" s="31"/>
      <c r="H6" s="65"/>
      <c r="I6" s="260"/>
      <c r="J6" s="40">
        <v>120</v>
      </c>
      <c r="K6" s="115"/>
      <c r="L6" s="67"/>
      <c r="M6" s="115">
        <f aca="true" t="shared" si="0" ref="M6:M13">K6*1.07</f>
        <v>0</v>
      </c>
      <c r="N6" s="116">
        <f aca="true" t="shared" si="1" ref="N6:N13">J6*K6</f>
        <v>0</v>
      </c>
      <c r="O6" s="116">
        <f aca="true" t="shared" si="2" ref="O6:O13">J6*M6</f>
        <v>0</v>
      </c>
      <c r="P6" s="36"/>
      <c r="Q6" s="36"/>
      <c r="R6" s="36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</row>
    <row r="7" spans="1:63" s="24" customFormat="1" ht="18" customHeight="1">
      <c r="A7" s="30">
        <v>2</v>
      </c>
      <c r="B7" s="31"/>
      <c r="C7" s="40" t="s">
        <v>127</v>
      </c>
      <c r="D7" s="40" t="s">
        <v>87</v>
      </c>
      <c r="E7" s="31" t="s">
        <v>21</v>
      </c>
      <c r="F7" s="31" t="s">
        <v>31</v>
      </c>
      <c r="G7" s="31"/>
      <c r="H7" s="65"/>
      <c r="I7" s="260"/>
      <c r="J7" s="40">
        <v>240</v>
      </c>
      <c r="K7" s="115"/>
      <c r="L7" s="67"/>
      <c r="M7" s="115">
        <f t="shared" si="0"/>
        <v>0</v>
      </c>
      <c r="N7" s="116">
        <f t="shared" si="1"/>
        <v>0</v>
      </c>
      <c r="O7" s="116">
        <f t="shared" si="2"/>
        <v>0</v>
      </c>
      <c r="P7" s="36"/>
      <c r="Q7" s="36"/>
      <c r="R7" s="36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</row>
    <row r="8" spans="1:63" s="24" customFormat="1" ht="18" customHeight="1">
      <c r="A8" s="30">
        <v>3</v>
      </c>
      <c r="B8" s="31"/>
      <c r="C8" s="40" t="s">
        <v>127</v>
      </c>
      <c r="D8" s="40" t="s">
        <v>87</v>
      </c>
      <c r="E8" s="31" t="s">
        <v>21</v>
      </c>
      <c r="F8" s="31" t="s">
        <v>63</v>
      </c>
      <c r="G8" s="31"/>
      <c r="H8" s="65"/>
      <c r="I8" s="260"/>
      <c r="J8" s="40">
        <v>360</v>
      </c>
      <c r="K8" s="115"/>
      <c r="L8" s="67"/>
      <c r="M8" s="115">
        <f t="shared" si="0"/>
        <v>0</v>
      </c>
      <c r="N8" s="116">
        <f t="shared" si="1"/>
        <v>0</v>
      </c>
      <c r="O8" s="116">
        <f t="shared" si="2"/>
        <v>0</v>
      </c>
      <c r="P8" s="36"/>
      <c r="Q8" s="36"/>
      <c r="R8" s="36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</row>
    <row r="9" spans="1:63" s="24" customFormat="1" ht="18" customHeight="1">
      <c r="A9" s="30">
        <v>4</v>
      </c>
      <c r="B9" s="31"/>
      <c r="C9" s="40" t="s">
        <v>127</v>
      </c>
      <c r="D9" s="40" t="s">
        <v>87</v>
      </c>
      <c r="E9" s="31" t="s">
        <v>21</v>
      </c>
      <c r="F9" s="31" t="s">
        <v>75</v>
      </c>
      <c r="G9" s="31"/>
      <c r="H9" s="65"/>
      <c r="I9" s="260"/>
      <c r="J9" s="40">
        <v>360</v>
      </c>
      <c r="K9" s="115"/>
      <c r="L9" s="67"/>
      <c r="M9" s="115">
        <f t="shared" si="0"/>
        <v>0</v>
      </c>
      <c r="N9" s="116">
        <f t="shared" si="1"/>
        <v>0</v>
      </c>
      <c r="O9" s="116">
        <f t="shared" si="2"/>
        <v>0</v>
      </c>
      <c r="P9" s="36"/>
      <c r="Q9" s="36"/>
      <c r="R9" s="36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</row>
    <row r="10" spans="1:63" s="24" customFormat="1" ht="18" customHeight="1">
      <c r="A10" s="30">
        <v>5</v>
      </c>
      <c r="B10" s="31"/>
      <c r="C10" s="40" t="s">
        <v>6</v>
      </c>
      <c r="D10" s="40" t="s">
        <v>87</v>
      </c>
      <c r="E10" s="31" t="s">
        <v>21</v>
      </c>
      <c r="F10" s="31" t="s">
        <v>75</v>
      </c>
      <c r="G10" s="31"/>
      <c r="H10" s="65"/>
      <c r="I10" s="260"/>
      <c r="J10" s="40">
        <v>240</v>
      </c>
      <c r="K10" s="115"/>
      <c r="L10" s="67"/>
      <c r="M10" s="115">
        <f t="shared" si="0"/>
        <v>0</v>
      </c>
      <c r="N10" s="116">
        <f t="shared" si="1"/>
        <v>0</v>
      </c>
      <c r="O10" s="116">
        <f t="shared" si="2"/>
        <v>0</v>
      </c>
      <c r="P10" s="36"/>
      <c r="Q10" s="36"/>
      <c r="R10" s="36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</row>
    <row r="11" spans="1:63" s="24" customFormat="1" ht="18" customHeight="1">
      <c r="A11" s="30">
        <v>6</v>
      </c>
      <c r="B11" s="31"/>
      <c r="C11" s="40" t="s">
        <v>6</v>
      </c>
      <c r="D11" s="40" t="s">
        <v>87</v>
      </c>
      <c r="E11" s="31" t="s">
        <v>21</v>
      </c>
      <c r="F11" s="31" t="s">
        <v>63</v>
      </c>
      <c r="G11" s="31"/>
      <c r="H11" s="65"/>
      <c r="I11" s="260"/>
      <c r="J11" s="40">
        <v>240</v>
      </c>
      <c r="K11" s="115"/>
      <c r="L11" s="67"/>
      <c r="M11" s="115">
        <f t="shared" si="0"/>
        <v>0</v>
      </c>
      <c r="N11" s="116">
        <f t="shared" si="1"/>
        <v>0</v>
      </c>
      <c r="O11" s="116">
        <f t="shared" si="2"/>
        <v>0</v>
      </c>
      <c r="P11" s="36"/>
      <c r="Q11" s="36"/>
      <c r="R11" s="36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</row>
    <row r="12" spans="1:63" s="24" customFormat="1" ht="18" customHeight="1">
      <c r="A12" s="30">
        <v>7</v>
      </c>
      <c r="B12" s="31"/>
      <c r="C12" s="40" t="s">
        <v>6</v>
      </c>
      <c r="D12" s="40" t="s">
        <v>87</v>
      </c>
      <c r="E12" s="31" t="s">
        <v>28</v>
      </c>
      <c r="F12" s="31" t="s">
        <v>63</v>
      </c>
      <c r="G12" s="31"/>
      <c r="H12" s="65"/>
      <c r="I12" s="260"/>
      <c r="J12" s="40">
        <v>240</v>
      </c>
      <c r="K12" s="115"/>
      <c r="L12" s="67"/>
      <c r="M12" s="115">
        <f t="shared" si="0"/>
        <v>0</v>
      </c>
      <c r="N12" s="116">
        <f t="shared" si="1"/>
        <v>0</v>
      </c>
      <c r="O12" s="116">
        <f t="shared" si="2"/>
        <v>0</v>
      </c>
      <c r="P12" s="36"/>
      <c r="Q12" s="36"/>
      <c r="R12" s="36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</row>
    <row r="13" spans="1:63" s="24" customFormat="1" ht="18" customHeight="1">
      <c r="A13" s="30">
        <v>8</v>
      </c>
      <c r="B13" s="31"/>
      <c r="C13" s="40" t="s">
        <v>5</v>
      </c>
      <c r="D13" s="40" t="s">
        <v>87</v>
      </c>
      <c r="E13" s="31" t="s">
        <v>21</v>
      </c>
      <c r="F13" s="31" t="s">
        <v>63</v>
      </c>
      <c r="G13" s="31"/>
      <c r="H13" s="65"/>
      <c r="I13" s="260"/>
      <c r="J13" s="40">
        <v>420</v>
      </c>
      <c r="K13" s="115"/>
      <c r="L13" s="67"/>
      <c r="M13" s="115">
        <f t="shared" si="0"/>
        <v>0</v>
      </c>
      <c r="N13" s="116">
        <f t="shared" si="1"/>
        <v>0</v>
      </c>
      <c r="O13" s="116">
        <f t="shared" si="2"/>
        <v>0</v>
      </c>
      <c r="P13" s="36"/>
      <c r="Q13" s="36"/>
      <c r="R13" s="36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</row>
    <row r="14" spans="1:63" s="24" customFormat="1" ht="18" customHeight="1">
      <c r="A14" s="30"/>
      <c r="B14" s="72"/>
      <c r="C14" s="207"/>
      <c r="D14" s="207"/>
      <c r="E14" s="207"/>
      <c r="F14" s="72"/>
      <c r="G14" s="72"/>
      <c r="H14" s="79"/>
      <c r="I14" s="209"/>
      <c r="J14" s="105"/>
      <c r="K14" s="208"/>
      <c r="L14" s="104" t="s">
        <v>30</v>
      </c>
      <c r="M14" s="70"/>
      <c r="N14" s="253">
        <f>SUM(N6:N13)</f>
        <v>0</v>
      </c>
      <c r="O14" s="202">
        <f>SUM(O6:O13)</f>
        <v>0</v>
      </c>
      <c r="P14" s="36"/>
      <c r="Q14" s="36"/>
      <c r="R14" s="36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</row>
    <row r="15" spans="11:15" ht="18" customHeight="1">
      <c r="K15" s="235"/>
      <c r="L15" s="24"/>
      <c r="M15" s="81"/>
      <c r="N15" s="229"/>
      <c r="O15" s="173"/>
    </row>
  </sheetData>
  <mergeCells count="1">
    <mergeCell ref="B3:O3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Elzbieta Kałużna-Cebula&amp;Cstrona &amp;P z &amp;N&amp;RZatwierdził: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12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9" bestFit="1" customWidth="1"/>
    <col min="2" max="2" width="18.140625" style="9" customWidth="1"/>
    <col min="3" max="3" width="8.28125" style="9" customWidth="1"/>
    <col min="4" max="4" width="9.7109375" style="9" customWidth="1"/>
    <col min="5" max="5" width="32.421875" style="9" bestFit="1" customWidth="1"/>
    <col min="6" max="6" width="7.140625" style="9" bestFit="1" customWidth="1"/>
    <col min="7" max="10" width="9.140625" style="9" customWidth="1"/>
    <col min="11" max="12" width="12.28125" style="9" bestFit="1" customWidth="1"/>
    <col min="13" max="16384" width="9.140625" style="9" customWidth="1"/>
  </cols>
  <sheetData>
    <row r="1" spans="1:49" ht="18.75">
      <c r="A1" s="52"/>
      <c r="B1" s="237" t="s">
        <v>138</v>
      </c>
      <c r="C1" s="119"/>
      <c r="D1" s="120"/>
      <c r="E1" s="120"/>
      <c r="F1" s="117"/>
      <c r="G1" s="122"/>
      <c r="H1" s="123"/>
      <c r="I1" s="109"/>
      <c r="J1" s="124"/>
      <c r="K1" s="8"/>
      <c r="L1" s="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49" ht="12.75">
      <c r="A2" s="29"/>
      <c r="B2" s="118"/>
      <c r="C2" s="119"/>
      <c r="D2" s="120"/>
      <c r="E2" s="120"/>
      <c r="F2" s="117"/>
      <c r="G2" s="122"/>
      <c r="H2" s="123"/>
      <c r="I2" s="109"/>
      <c r="J2" s="124"/>
      <c r="K2" s="8"/>
      <c r="L2" s="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1:49" ht="12.75">
      <c r="A3" s="29"/>
      <c r="B3" s="278" t="s">
        <v>131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49" ht="21.75" customHeight="1">
      <c r="A4" s="2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ht="12.75">
      <c r="A5" s="29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2:49" s="192" customFormat="1" ht="51">
      <c r="B6" s="184" t="s">
        <v>26</v>
      </c>
      <c r="C6" s="184" t="s">
        <v>11</v>
      </c>
      <c r="D6" s="184" t="s">
        <v>35</v>
      </c>
      <c r="E6" s="254" t="s">
        <v>132</v>
      </c>
      <c r="F6" s="184" t="s">
        <v>24</v>
      </c>
      <c r="G6" s="184" t="s">
        <v>25</v>
      </c>
      <c r="H6" s="185" t="s">
        <v>14</v>
      </c>
      <c r="I6" s="175" t="s">
        <v>17</v>
      </c>
      <c r="J6" s="185" t="s">
        <v>15</v>
      </c>
      <c r="K6" s="186" t="s">
        <v>16</v>
      </c>
      <c r="L6" s="186" t="s">
        <v>18</v>
      </c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</row>
    <row r="7" spans="1:49" s="24" customFormat="1" ht="18" customHeight="1">
      <c r="A7" s="30">
        <v>1</v>
      </c>
      <c r="B7" s="40"/>
      <c r="C7" s="126" t="s">
        <v>127</v>
      </c>
      <c r="D7" s="40" t="s">
        <v>133</v>
      </c>
      <c r="E7" s="254" t="s">
        <v>134</v>
      </c>
      <c r="F7" s="211"/>
      <c r="G7" s="40">
        <v>60</v>
      </c>
      <c r="H7" s="115"/>
      <c r="I7" s="67"/>
      <c r="J7" s="115">
        <f>H7*1.07</f>
        <v>0</v>
      </c>
      <c r="K7" s="69">
        <f>G7*H7</f>
        <v>0</v>
      </c>
      <c r="L7" s="69">
        <f>G7*J7</f>
        <v>0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spans="1:49" s="24" customFormat="1" ht="18" customHeight="1">
      <c r="A8" s="30">
        <v>2</v>
      </c>
      <c r="B8" s="40"/>
      <c r="C8" s="126" t="s">
        <v>127</v>
      </c>
      <c r="D8" s="40" t="s">
        <v>92</v>
      </c>
      <c r="E8" s="254" t="s">
        <v>135</v>
      </c>
      <c r="F8" s="211"/>
      <c r="G8" s="40">
        <v>48</v>
      </c>
      <c r="H8" s="115"/>
      <c r="I8" s="67"/>
      <c r="J8" s="115">
        <f>H8*1.07</f>
        <v>0</v>
      </c>
      <c r="K8" s="69">
        <f>G8*H8</f>
        <v>0</v>
      </c>
      <c r="L8" s="69">
        <f>G8*J8</f>
        <v>0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</row>
    <row r="9" spans="1:49" s="24" customFormat="1" ht="18" customHeight="1">
      <c r="A9" s="30">
        <v>3</v>
      </c>
      <c r="B9" s="40"/>
      <c r="C9" s="126" t="s">
        <v>6</v>
      </c>
      <c r="D9" s="40" t="s">
        <v>133</v>
      </c>
      <c r="E9" s="254" t="s">
        <v>134</v>
      </c>
      <c r="F9" s="211"/>
      <c r="G9" s="40">
        <v>60</v>
      </c>
      <c r="H9" s="115"/>
      <c r="I9" s="67"/>
      <c r="J9" s="115">
        <f>H9*1.07</f>
        <v>0</v>
      </c>
      <c r="K9" s="69">
        <f>G9*H9</f>
        <v>0</v>
      </c>
      <c r="L9" s="69">
        <f>G9*J9</f>
        <v>0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</row>
    <row r="10" spans="1:49" s="24" customFormat="1" ht="18" customHeight="1">
      <c r="A10" s="30">
        <v>4</v>
      </c>
      <c r="B10" s="40"/>
      <c r="C10" s="126" t="s">
        <v>6</v>
      </c>
      <c r="D10" s="40" t="s">
        <v>92</v>
      </c>
      <c r="E10" s="254" t="s">
        <v>135</v>
      </c>
      <c r="F10" s="211"/>
      <c r="G10" s="40">
        <v>48</v>
      </c>
      <c r="H10" s="115"/>
      <c r="I10" s="67"/>
      <c r="J10" s="115">
        <f>H10*1.07</f>
        <v>0</v>
      </c>
      <c r="K10" s="69">
        <f>G10*H10</f>
        <v>0</v>
      </c>
      <c r="L10" s="69">
        <f>G10*J10</f>
        <v>0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1:49" s="24" customFormat="1" ht="18" customHeight="1">
      <c r="A11" s="30"/>
      <c r="B11" s="196"/>
      <c r="C11" s="198"/>
      <c r="D11" s="196"/>
      <c r="E11" s="196"/>
      <c r="F11" s="131"/>
      <c r="G11" s="132"/>
      <c r="H11" s="199"/>
      <c r="I11" s="200" t="s">
        <v>136</v>
      </c>
      <c r="J11" s="201"/>
      <c r="K11" s="253">
        <f>SUM(K7:K10)</f>
        <v>0</v>
      </c>
      <c r="L11" s="202">
        <f>SUM(L7:L10)</f>
        <v>0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</row>
    <row r="12" spans="8:12" ht="18" customHeight="1">
      <c r="H12" s="235"/>
      <c r="I12" s="24"/>
      <c r="J12" s="81"/>
      <c r="K12" s="229"/>
      <c r="L12" s="173"/>
    </row>
  </sheetData>
  <mergeCells count="1">
    <mergeCell ref="B3:L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&amp;LEZ/ZP/30/2009&amp;C&amp;F&amp;RKielce, dn. 2009-04-14</oddHeader>
    <oddFooter>&amp;LOpracował: Elżbieta Kałużna-Cebula&amp;Cstrona &amp;P z &amp;N&amp;RZatwierdził: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H1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7.421875" style="0" customWidth="1"/>
    <col min="8" max="8" width="10.140625" style="0" customWidth="1"/>
    <col min="10" max="10" width="6.00390625" style="0" customWidth="1"/>
    <col min="11" max="11" width="6.421875" style="0" customWidth="1"/>
    <col min="12" max="12" width="7.421875" style="0" bestFit="1" customWidth="1"/>
    <col min="13" max="13" width="8.140625" style="0" customWidth="1"/>
    <col min="14" max="15" width="12.28125" style="0" bestFit="1" customWidth="1"/>
  </cols>
  <sheetData>
    <row r="1" spans="1:60" s="9" customFormat="1" ht="18.75">
      <c r="A1" s="52"/>
      <c r="B1" s="237" t="s">
        <v>145</v>
      </c>
      <c r="C1" s="119"/>
      <c r="D1" s="120"/>
      <c r="E1" s="120"/>
      <c r="F1" s="121"/>
      <c r="G1" s="117"/>
      <c r="H1" s="117"/>
      <c r="I1" s="117"/>
      <c r="J1" s="122"/>
      <c r="K1" s="123"/>
      <c r="L1" s="109"/>
      <c r="M1" s="124"/>
      <c r="N1" s="8"/>
      <c r="O1" s="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</row>
    <row r="2" spans="1:60" s="9" customFormat="1" ht="12.75">
      <c r="A2" s="29"/>
      <c r="B2" s="118"/>
      <c r="C2" s="119"/>
      <c r="D2" s="120"/>
      <c r="E2" s="120"/>
      <c r="F2" s="121"/>
      <c r="G2" s="117"/>
      <c r="H2" s="117"/>
      <c r="I2" s="117"/>
      <c r="J2" s="122"/>
      <c r="K2" s="123"/>
      <c r="L2" s="109"/>
      <c r="M2" s="124"/>
      <c r="N2" s="8"/>
      <c r="O2" s="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</row>
    <row r="3" spans="1:60" s="9" customFormat="1" ht="36.75" customHeight="1">
      <c r="A3" s="29"/>
      <c r="B3" s="280" t="s">
        <v>206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</row>
    <row r="4" spans="1:15" s="28" customFormat="1" ht="12.75">
      <c r="A4" s="27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60" s="192" customFormat="1" ht="51">
      <c r="B5" s="184" t="s">
        <v>26</v>
      </c>
      <c r="C5" s="184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</row>
    <row r="6" spans="1:60" s="24" customFormat="1" ht="18" customHeight="1">
      <c r="A6" s="30">
        <v>1</v>
      </c>
      <c r="B6" s="40"/>
      <c r="C6" s="126" t="s">
        <v>6</v>
      </c>
      <c r="D6" s="60" t="s">
        <v>10</v>
      </c>
      <c r="E6" s="60" t="s">
        <v>21</v>
      </c>
      <c r="F6" s="126" t="s">
        <v>72</v>
      </c>
      <c r="G6" s="128"/>
      <c r="H6" s="128"/>
      <c r="I6" s="127"/>
      <c r="J6" s="40">
        <v>540</v>
      </c>
      <c r="K6" s="115"/>
      <c r="L6" s="67"/>
      <c r="M6" s="115">
        <f>K6*1.07</f>
        <v>0</v>
      </c>
      <c r="N6" s="69">
        <f>J6*K6</f>
        <v>0</v>
      </c>
      <c r="O6" s="69">
        <f>J6*M6</f>
        <v>0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</row>
    <row r="7" spans="1:60" s="24" customFormat="1" ht="18" customHeight="1">
      <c r="A7" s="30">
        <v>2</v>
      </c>
      <c r="B7" s="40"/>
      <c r="C7" s="126" t="s">
        <v>6</v>
      </c>
      <c r="D7" s="60" t="s">
        <v>10</v>
      </c>
      <c r="E7" s="60" t="s">
        <v>21</v>
      </c>
      <c r="F7" s="126" t="s">
        <v>19</v>
      </c>
      <c r="G7" s="128"/>
      <c r="H7" s="128"/>
      <c r="I7" s="127"/>
      <c r="J7" s="40">
        <v>540</v>
      </c>
      <c r="K7" s="115"/>
      <c r="L7" s="67"/>
      <c r="M7" s="115">
        <f>K7*1.07</f>
        <v>0</v>
      </c>
      <c r="N7" s="69">
        <f>J7*K7</f>
        <v>0</v>
      </c>
      <c r="O7" s="69">
        <f>J7*M7</f>
        <v>0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</row>
    <row r="8" spans="1:60" s="24" customFormat="1" ht="18" customHeight="1">
      <c r="A8" s="30">
        <v>3</v>
      </c>
      <c r="B8" s="40"/>
      <c r="C8" s="126" t="s">
        <v>5</v>
      </c>
      <c r="D8" s="60" t="s">
        <v>10</v>
      </c>
      <c r="E8" s="60" t="s">
        <v>21</v>
      </c>
      <c r="F8" s="126" t="s">
        <v>72</v>
      </c>
      <c r="G8" s="128"/>
      <c r="H8" s="128"/>
      <c r="I8" s="127"/>
      <c r="J8" s="40">
        <v>540</v>
      </c>
      <c r="K8" s="115"/>
      <c r="L8" s="67"/>
      <c r="M8" s="115">
        <f>K8*1.07</f>
        <v>0</v>
      </c>
      <c r="N8" s="69">
        <f>J8*K8</f>
        <v>0</v>
      </c>
      <c r="O8" s="69">
        <f>J8*M8</f>
        <v>0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</row>
    <row r="9" spans="1:60" s="24" customFormat="1" ht="18" customHeight="1">
      <c r="A9" s="30">
        <v>4</v>
      </c>
      <c r="B9" s="40"/>
      <c r="C9" s="126" t="s">
        <v>5</v>
      </c>
      <c r="D9" s="60" t="s">
        <v>10</v>
      </c>
      <c r="E9" s="60" t="s">
        <v>21</v>
      </c>
      <c r="F9" s="126" t="s">
        <v>62</v>
      </c>
      <c r="G9" s="128"/>
      <c r="H9" s="128"/>
      <c r="I9" s="127"/>
      <c r="J9" s="40">
        <v>540</v>
      </c>
      <c r="K9" s="115"/>
      <c r="L9" s="67"/>
      <c r="M9" s="115">
        <f>K9*1.07</f>
        <v>0</v>
      </c>
      <c r="N9" s="69">
        <f>J9*K9</f>
        <v>0</v>
      </c>
      <c r="O9" s="69">
        <f>J9*M9</f>
        <v>0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</row>
    <row r="10" spans="12:15" s="50" customFormat="1" ht="18" customHeight="1">
      <c r="L10" s="50" t="s">
        <v>136</v>
      </c>
      <c r="N10" s="255">
        <f>SUM(N6:N9)</f>
        <v>0</v>
      </c>
      <c r="O10" s="210">
        <f>SUM(O6:O9)</f>
        <v>0</v>
      </c>
    </row>
    <row r="11" spans="11:15" ht="18" customHeight="1">
      <c r="K11" s="235"/>
      <c r="L11" s="24"/>
      <c r="M11" s="81"/>
      <c r="N11" s="229"/>
      <c r="O11" s="173"/>
    </row>
  </sheetData>
  <mergeCells count="1">
    <mergeCell ref="B3:O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8.28125" style="0" bestFit="1" customWidth="1"/>
    <col min="8" max="8" width="10.421875" style="0" customWidth="1"/>
    <col min="14" max="15" width="12.28125" style="0" bestFit="1" customWidth="1"/>
  </cols>
  <sheetData>
    <row r="1" spans="1:59" s="9" customFormat="1" ht="18.75">
      <c r="A1" s="52"/>
      <c r="B1" s="237" t="s">
        <v>147</v>
      </c>
      <c r="C1" s="119"/>
      <c r="D1" s="120"/>
      <c r="E1" s="120"/>
      <c r="F1" s="121"/>
      <c r="G1" s="117"/>
      <c r="H1" s="117"/>
      <c r="I1" s="117"/>
      <c r="J1" s="122"/>
      <c r="K1" s="123"/>
      <c r="L1" s="109"/>
      <c r="M1" s="124"/>
      <c r="N1" s="8"/>
      <c r="O1" s="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s="9" customFormat="1" ht="12.75">
      <c r="A2" s="29"/>
      <c r="B2" s="118"/>
      <c r="C2" s="119"/>
      <c r="D2" s="120"/>
      <c r="E2" s="120"/>
      <c r="F2" s="121"/>
      <c r="G2" s="117"/>
      <c r="H2" s="117"/>
      <c r="I2" s="117"/>
      <c r="J2" s="122"/>
      <c r="K2" s="123"/>
      <c r="L2" s="109"/>
      <c r="M2" s="124"/>
      <c r="N2" s="8"/>
      <c r="O2" s="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s="9" customFormat="1" ht="15.75">
      <c r="A3" s="29"/>
      <c r="B3" s="280" t="s">
        <v>146</v>
      </c>
      <c r="C3" s="280"/>
      <c r="D3" s="280"/>
      <c r="E3" s="280"/>
      <c r="F3" s="280"/>
      <c r="G3" s="280"/>
      <c r="H3" s="117"/>
      <c r="I3" s="117"/>
      <c r="J3" s="122"/>
      <c r="K3" s="123"/>
      <c r="L3" s="109"/>
      <c r="M3" s="124"/>
      <c r="N3" s="8"/>
      <c r="O3" s="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</row>
    <row r="4" spans="1:15" s="28" customFormat="1" ht="12.75">
      <c r="A4" s="27"/>
      <c r="B4" s="122"/>
      <c r="C4" s="133"/>
      <c r="D4" s="133"/>
      <c r="E4" s="120"/>
      <c r="F4" s="121"/>
      <c r="G4" s="117"/>
      <c r="H4" s="117"/>
      <c r="I4" s="117"/>
      <c r="J4" s="122"/>
      <c r="K4" s="123"/>
      <c r="L4" s="109"/>
      <c r="M4" s="124"/>
      <c r="N4" s="26"/>
      <c r="O4" s="26"/>
    </row>
    <row r="5" spans="2:59" s="192" customFormat="1" ht="51">
      <c r="B5" s="184" t="s">
        <v>26</v>
      </c>
      <c r="C5" s="184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</row>
    <row r="6" spans="1:59" s="24" customFormat="1" ht="18" customHeight="1">
      <c r="A6" s="30">
        <v>1</v>
      </c>
      <c r="B6" s="40"/>
      <c r="C6" s="126">
        <v>0</v>
      </c>
      <c r="D6" s="60"/>
      <c r="E6" s="60"/>
      <c r="F6" s="134"/>
      <c r="G6" s="128"/>
      <c r="H6" s="135" t="s">
        <v>82</v>
      </c>
      <c r="I6" s="31"/>
      <c r="J6" s="40">
        <v>2520</v>
      </c>
      <c r="K6" s="115"/>
      <c r="L6" s="67"/>
      <c r="M6" s="115">
        <f>K6*1.07</f>
        <v>0</v>
      </c>
      <c r="N6" s="69">
        <f>J6*K6</f>
        <v>0</v>
      </c>
      <c r="O6" s="69">
        <f>J6*M6</f>
        <v>0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</row>
    <row r="7" spans="1:59" s="24" customFormat="1" ht="18" customHeight="1">
      <c r="A7" s="30">
        <v>2</v>
      </c>
      <c r="B7" s="40"/>
      <c r="C7" s="126">
        <v>3</v>
      </c>
      <c r="D7" s="60"/>
      <c r="E7" s="60"/>
      <c r="F7" s="134"/>
      <c r="G7" s="128"/>
      <c r="H7" s="135" t="s">
        <v>82</v>
      </c>
      <c r="I7" s="31"/>
      <c r="J7" s="40">
        <v>2520</v>
      </c>
      <c r="K7" s="115"/>
      <c r="L7" s="67"/>
      <c r="M7" s="115">
        <f>K7*1.07</f>
        <v>0</v>
      </c>
      <c r="N7" s="69">
        <f>J7*K7</f>
        <v>0</v>
      </c>
      <c r="O7" s="69">
        <f>J7*M7</f>
        <v>0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</row>
    <row r="8" spans="1:59" s="24" customFormat="1" ht="18" customHeight="1">
      <c r="A8" s="30"/>
      <c r="B8" s="196"/>
      <c r="C8" s="198"/>
      <c r="D8" s="196"/>
      <c r="E8" s="196"/>
      <c r="F8" s="198"/>
      <c r="G8" s="131"/>
      <c r="H8" s="131"/>
      <c r="I8" s="131"/>
      <c r="J8" s="132"/>
      <c r="K8" s="199"/>
      <c r="L8" s="200" t="s">
        <v>30</v>
      </c>
      <c r="M8" s="201"/>
      <c r="N8" s="253">
        <f>SUM(N6:N7)</f>
        <v>0</v>
      </c>
      <c r="O8" s="202">
        <f>SUM(O6:O7)</f>
        <v>0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</row>
    <row r="9" spans="11:15" s="50" customFormat="1" ht="18" customHeight="1">
      <c r="K9" s="235" t="s">
        <v>259</v>
      </c>
      <c r="L9" s="24"/>
      <c r="M9" s="81"/>
      <c r="N9" s="229">
        <f>N8+(N8*10%)</f>
        <v>0</v>
      </c>
      <c r="O9" s="173">
        <f>O8+(O8*10%)</f>
        <v>0</v>
      </c>
    </row>
  </sheetData>
  <mergeCells count="1">
    <mergeCell ref="B3:G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&amp;LEZ/ZP/30/2009&amp;C&amp;F&amp;RKielce, dn. 2009-04-14</oddHeader>
    <oddFooter>&amp;LOpracował: Elżbieta Kałużna-Cebula&amp;Cstrona &amp;P z &amp;N&amp;RZatwierdził: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A8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7.8515625" style="0" customWidth="1"/>
    <col min="4" max="4" width="13.140625" style="0" customWidth="1"/>
    <col min="6" max="6" width="7.421875" style="0" customWidth="1"/>
    <col min="7" max="7" width="7.57421875" style="0" customWidth="1"/>
    <col min="8" max="8" width="8.00390625" style="0" customWidth="1"/>
    <col min="14" max="15" width="11.28125" style="0" bestFit="1" customWidth="1"/>
  </cols>
  <sheetData>
    <row r="1" spans="1:53" s="9" customFormat="1" ht="18.75">
      <c r="A1" s="52"/>
      <c r="B1" s="237" t="s">
        <v>219</v>
      </c>
      <c r="C1" s="119"/>
      <c r="D1" s="120"/>
      <c r="E1" s="120"/>
      <c r="F1" s="121"/>
      <c r="G1" s="117"/>
      <c r="H1" s="117"/>
      <c r="I1" s="117"/>
      <c r="J1" s="122"/>
      <c r="K1" s="123"/>
      <c r="L1" s="109"/>
      <c r="M1" s="124"/>
      <c r="N1" s="8"/>
      <c r="O1" s="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s="9" customFormat="1" ht="12.75">
      <c r="A2" s="29"/>
      <c r="B2" s="118"/>
      <c r="C2" s="119"/>
      <c r="D2" s="120"/>
      <c r="E2" s="120"/>
      <c r="F2" s="121"/>
      <c r="G2" s="117"/>
      <c r="H2" s="117"/>
      <c r="I2" s="117"/>
      <c r="J2" s="122"/>
      <c r="K2" s="123"/>
      <c r="L2" s="109"/>
      <c r="M2" s="124"/>
      <c r="N2" s="8"/>
      <c r="O2" s="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spans="1:53" s="9" customFormat="1" ht="15.75">
      <c r="A3" s="29"/>
      <c r="B3" s="280" t="s">
        <v>148</v>
      </c>
      <c r="C3" s="280"/>
      <c r="D3" s="280"/>
      <c r="E3" s="280"/>
      <c r="F3" s="280"/>
      <c r="G3" s="117"/>
      <c r="H3" s="117"/>
      <c r="I3" s="117"/>
      <c r="J3" s="122"/>
      <c r="K3" s="123"/>
      <c r="L3" s="109"/>
      <c r="M3" s="124"/>
      <c r="N3" s="8"/>
      <c r="O3" s="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1:15" s="28" customFormat="1" ht="12.75">
      <c r="A4" s="27"/>
      <c r="B4" s="136"/>
      <c r="C4" s="136"/>
      <c r="D4" s="136"/>
      <c r="E4" s="136"/>
      <c r="F4" s="136"/>
      <c r="G4" s="117"/>
      <c r="H4" s="117"/>
      <c r="I4" s="117"/>
      <c r="J4" s="122"/>
      <c r="K4" s="123"/>
      <c r="L4" s="109"/>
      <c r="M4" s="124"/>
      <c r="N4" s="26"/>
      <c r="O4" s="26"/>
    </row>
    <row r="5" spans="2:53" s="192" customFormat="1" ht="38.25">
      <c r="B5" s="184" t="s">
        <v>26</v>
      </c>
      <c r="C5" s="184" t="s">
        <v>11</v>
      </c>
      <c r="D5" s="184" t="s">
        <v>35</v>
      </c>
      <c r="E5" s="283" t="s">
        <v>132</v>
      </c>
      <c r="F5" s="284"/>
      <c r="G5" s="284"/>
      <c r="H5" s="284"/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</row>
    <row r="6" spans="1:53" s="24" customFormat="1" ht="18" customHeight="1">
      <c r="A6" s="30">
        <v>1</v>
      </c>
      <c r="B6" s="40"/>
      <c r="C6" s="126">
        <v>7</v>
      </c>
      <c r="D6" s="40" t="s">
        <v>149</v>
      </c>
      <c r="E6" s="285" t="s">
        <v>150</v>
      </c>
      <c r="F6" s="286"/>
      <c r="G6" s="286"/>
      <c r="H6" s="286"/>
      <c r="I6" s="128"/>
      <c r="J6" s="40">
        <v>50</v>
      </c>
      <c r="K6" s="115"/>
      <c r="L6" s="67"/>
      <c r="M6" s="115">
        <f>K6*1.07</f>
        <v>0</v>
      </c>
      <c r="N6" s="69">
        <f>K6*J6</f>
        <v>0</v>
      </c>
      <c r="O6" s="69">
        <f>J6*M6</f>
        <v>0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24" customFormat="1" ht="18" customHeight="1">
      <c r="A7" s="30"/>
      <c r="B7" s="196"/>
      <c r="C7" s="198"/>
      <c r="D7" s="196"/>
      <c r="E7" s="196"/>
      <c r="F7" s="198"/>
      <c r="G7" s="131"/>
      <c r="H7" s="131"/>
      <c r="I7" s="131"/>
      <c r="J7" s="132"/>
      <c r="K7" s="199"/>
      <c r="L7" s="200" t="s">
        <v>136</v>
      </c>
      <c r="M7" s="201"/>
      <c r="N7" s="253">
        <f>SUM(N6)</f>
        <v>0</v>
      </c>
      <c r="O7" s="202">
        <f>SUM(O6)</f>
        <v>0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</row>
    <row r="8" spans="11:15" s="50" customFormat="1" ht="18" customHeight="1">
      <c r="K8" s="235"/>
      <c r="L8" s="24"/>
      <c r="M8" s="81"/>
      <c r="N8" s="229"/>
      <c r="O8" s="173"/>
    </row>
  </sheetData>
  <mergeCells count="3">
    <mergeCell ref="B3:F3"/>
    <mergeCell ref="E5:H5"/>
    <mergeCell ref="E6:H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&amp;LEZ/ZP/30/2009&amp;C&amp;F&amp;RKielce, dn. 2009-04-14</oddHeader>
    <oddFooter>&amp;LOpracował: Elżbieta Kałużna-Cebula&amp;Cstrona &amp;P z &amp;N&amp;RZatwierdził: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G9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7.8515625" style="0" customWidth="1"/>
    <col min="8" max="8" width="10.00390625" style="0" customWidth="1"/>
    <col min="14" max="15" width="12.28125" style="0" bestFit="1" customWidth="1"/>
  </cols>
  <sheetData>
    <row r="1" spans="1:59" s="9" customFormat="1" ht="18.75">
      <c r="A1" s="52"/>
      <c r="B1" s="237" t="s">
        <v>220</v>
      </c>
      <c r="C1" s="119"/>
      <c r="D1" s="120"/>
      <c r="E1" s="120"/>
      <c r="F1" s="121"/>
      <c r="G1" s="117"/>
      <c r="H1" s="117"/>
      <c r="I1" s="117"/>
      <c r="J1" s="122"/>
      <c r="K1" s="123"/>
      <c r="L1" s="109"/>
      <c r="M1" s="124"/>
      <c r="N1" s="8"/>
      <c r="O1" s="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s="9" customFormat="1" ht="12.75">
      <c r="A2" s="29"/>
      <c r="B2" s="118"/>
      <c r="C2" s="119"/>
      <c r="D2" s="120"/>
      <c r="E2" s="120"/>
      <c r="F2" s="121"/>
      <c r="G2" s="117"/>
      <c r="H2" s="117"/>
      <c r="I2" s="117"/>
      <c r="J2" s="122"/>
      <c r="K2" s="123"/>
      <c r="L2" s="109"/>
      <c r="M2" s="124"/>
      <c r="N2" s="8"/>
      <c r="O2" s="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s="9" customFormat="1" ht="15.75">
      <c r="A3" s="29"/>
      <c r="B3" s="280" t="s">
        <v>151</v>
      </c>
      <c r="C3" s="280"/>
      <c r="D3" s="280"/>
      <c r="E3" s="280"/>
      <c r="F3" s="280"/>
      <c r="G3" s="280"/>
      <c r="H3" s="280"/>
      <c r="I3" s="280"/>
      <c r="J3" s="122"/>
      <c r="K3" s="123"/>
      <c r="L3" s="109"/>
      <c r="M3" s="124"/>
      <c r="N3" s="8"/>
      <c r="O3" s="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</row>
    <row r="4" spans="1:15" s="28" customFormat="1" ht="23.25" customHeight="1">
      <c r="A4" s="27"/>
      <c r="B4" s="136"/>
      <c r="C4" s="136"/>
      <c r="D4" s="136"/>
      <c r="E4" s="136"/>
      <c r="F4" s="136"/>
      <c r="G4" s="136"/>
      <c r="H4" s="136"/>
      <c r="I4" s="136"/>
      <c r="J4" s="122"/>
      <c r="K4" s="123"/>
      <c r="L4" s="109"/>
      <c r="M4" s="124"/>
      <c r="N4" s="26"/>
      <c r="O4" s="26"/>
    </row>
    <row r="5" spans="2:59" s="192" customFormat="1" ht="51">
      <c r="B5" s="184" t="s">
        <v>26</v>
      </c>
      <c r="C5" s="184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</row>
    <row r="6" spans="1:59" s="24" customFormat="1" ht="18" customHeight="1">
      <c r="A6" s="30">
        <v>1</v>
      </c>
      <c r="B6" s="40"/>
      <c r="C6" s="126">
        <v>1</v>
      </c>
      <c r="D6" s="40" t="s">
        <v>152</v>
      </c>
      <c r="E6" s="60" t="s">
        <v>21</v>
      </c>
      <c r="F6" s="126" t="s">
        <v>31</v>
      </c>
      <c r="G6" s="128"/>
      <c r="H6" s="128"/>
      <c r="I6" s="211"/>
      <c r="J6" s="156">
        <v>36</v>
      </c>
      <c r="K6" s="115"/>
      <c r="L6" s="67"/>
      <c r="M6" s="41">
        <f>K6*1.07</f>
        <v>0</v>
      </c>
      <c r="N6" s="69">
        <f>J6*K6</f>
        <v>0</v>
      </c>
      <c r="O6" s="69">
        <f>J6*M6</f>
        <v>0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</row>
    <row r="7" spans="1:59" s="24" customFormat="1" ht="18" customHeight="1">
      <c r="A7" s="30">
        <v>2</v>
      </c>
      <c r="B7" s="40"/>
      <c r="C7" s="126">
        <v>5</v>
      </c>
      <c r="D7" s="40" t="s">
        <v>10</v>
      </c>
      <c r="E7" s="60" t="s">
        <v>21</v>
      </c>
      <c r="F7" s="126" t="s">
        <v>100</v>
      </c>
      <c r="G7" s="128"/>
      <c r="H7" s="128"/>
      <c r="I7" s="211"/>
      <c r="J7" s="156">
        <v>2700</v>
      </c>
      <c r="K7" s="115"/>
      <c r="L7" s="67"/>
      <c r="M7" s="115">
        <f>K7*1.07</f>
        <v>0</v>
      </c>
      <c r="N7" s="69">
        <f>J7*K7</f>
        <v>0</v>
      </c>
      <c r="O7" s="69">
        <f>J7*M7</f>
        <v>0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</row>
    <row r="8" spans="1:59" s="24" customFormat="1" ht="18" customHeight="1">
      <c r="A8" s="30"/>
      <c r="B8" s="196"/>
      <c r="C8" s="198"/>
      <c r="D8" s="196"/>
      <c r="E8" s="196"/>
      <c r="F8" s="198"/>
      <c r="G8" s="131"/>
      <c r="H8" s="131"/>
      <c r="I8" s="131"/>
      <c r="J8" s="132"/>
      <c r="K8" s="199"/>
      <c r="L8" s="200" t="s">
        <v>30</v>
      </c>
      <c r="M8" s="201"/>
      <c r="N8" s="253">
        <f>SUM(N6:N7)</f>
        <v>0</v>
      </c>
      <c r="O8" s="202">
        <f>SUM(O6:O7)</f>
        <v>0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</row>
    <row r="9" spans="11:15" ht="18" customHeight="1">
      <c r="K9" s="235"/>
      <c r="L9" s="24"/>
      <c r="M9" s="81"/>
      <c r="N9" s="229"/>
      <c r="O9" s="173"/>
    </row>
  </sheetData>
  <mergeCells count="1">
    <mergeCell ref="B3:I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9" bestFit="1" customWidth="1"/>
    <col min="2" max="2" width="17.7109375" style="9" customWidth="1"/>
    <col min="3" max="3" width="8.00390625" style="9" bestFit="1" customWidth="1"/>
    <col min="4" max="4" width="11.28125" style="9" bestFit="1" customWidth="1"/>
    <col min="5" max="5" width="8.57421875" style="9" bestFit="1" customWidth="1"/>
    <col min="6" max="6" width="11.8515625" style="9" bestFit="1" customWidth="1"/>
    <col min="7" max="7" width="8.28125" style="9" customWidth="1"/>
    <col min="8" max="8" width="10.28125" style="9" bestFit="1" customWidth="1"/>
    <col min="9" max="9" width="8.00390625" style="9" bestFit="1" customWidth="1"/>
    <col min="10" max="10" width="8.8515625" style="9" customWidth="1"/>
    <col min="11" max="11" width="5.57421875" style="9" bestFit="1" customWidth="1"/>
    <col min="12" max="12" width="6.8515625" style="9" bestFit="1" customWidth="1"/>
    <col min="13" max="13" width="6.28125" style="9" bestFit="1" customWidth="1"/>
    <col min="14" max="14" width="13.28125" style="9" bestFit="1" customWidth="1"/>
    <col min="15" max="15" width="14.00390625" style="9" bestFit="1" customWidth="1"/>
    <col min="16" max="16384" width="9.140625" style="9" customWidth="1"/>
  </cols>
  <sheetData>
    <row r="1" spans="1:15" s="4" customFormat="1" ht="18.75">
      <c r="A1" s="3"/>
      <c r="B1" s="151" t="s">
        <v>29</v>
      </c>
      <c r="C1" s="1"/>
      <c r="D1" s="1"/>
      <c r="E1" s="1"/>
      <c r="F1" s="1"/>
      <c r="G1" s="1"/>
      <c r="H1" s="1"/>
      <c r="I1" s="1"/>
      <c r="J1" s="1"/>
      <c r="K1" s="2"/>
      <c r="L1" s="1"/>
      <c r="M1" s="5"/>
      <c r="N1" s="6"/>
      <c r="O1" s="6"/>
    </row>
    <row r="2" spans="2:15" s="4" customFormat="1" ht="15">
      <c r="B2" s="16"/>
      <c r="C2" s="1"/>
      <c r="D2" s="1"/>
      <c r="E2" s="1"/>
      <c r="F2" s="1"/>
      <c r="G2" s="1"/>
      <c r="H2" s="1"/>
      <c r="I2" s="1"/>
      <c r="J2" s="1"/>
      <c r="K2" s="2"/>
      <c r="L2" s="1"/>
      <c r="M2" s="5"/>
      <c r="N2" s="6"/>
      <c r="O2" s="6"/>
    </row>
    <row r="3" spans="1:15" ht="15.75">
      <c r="A3" s="4"/>
      <c r="B3" s="182" t="s">
        <v>27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7"/>
      <c r="N3" s="8"/>
      <c r="O3" s="8"/>
    </row>
    <row r="4" spans="11:15" ht="12.75">
      <c r="K4" s="10"/>
      <c r="M4" s="7"/>
      <c r="N4" s="8"/>
      <c r="O4" s="8"/>
    </row>
    <row r="5" spans="2:15" s="24" customFormat="1" ht="38.25">
      <c r="B5" s="184" t="s">
        <v>26</v>
      </c>
      <c r="C5" s="184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</row>
    <row r="6" spans="1:15" s="24" customFormat="1" ht="18" customHeight="1">
      <c r="A6" s="24">
        <v>1</v>
      </c>
      <c r="B6" s="40"/>
      <c r="C6" s="31">
        <v>0</v>
      </c>
      <c r="D6" s="31" t="s">
        <v>20</v>
      </c>
      <c r="E6" s="31" t="s">
        <v>21</v>
      </c>
      <c r="F6" s="31" t="s">
        <v>31</v>
      </c>
      <c r="G6" s="31"/>
      <c r="H6" s="31"/>
      <c r="I6" s="31"/>
      <c r="J6" s="31">
        <v>576</v>
      </c>
      <c r="K6" s="32"/>
      <c r="L6" s="38"/>
      <c r="M6" s="32">
        <f aca="true" t="shared" si="0" ref="M6:M18">K6*1.07</f>
        <v>0</v>
      </c>
      <c r="N6" s="35">
        <f aca="true" t="shared" si="1" ref="N6:N18">J6*K6</f>
        <v>0</v>
      </c>
      <c r="O6" s="43">
        <f aca="true" t="shared" si="2" ref="O6:O18">J6*M6</f>
        <v>0</v>
      </c>
    </row>
    <row r="7" spans="1:15" s="24" customFormat="1" ht="18" customHeight="1">
      <c r="A7" s="24">
        <v>2</v>
      </c>
      <c r="B7" s="40"/>
      <c r="C7" s="39">
        <v>1</v>
      </c>
      <c r="D7" s="39" t="s">
        <v>1</v>
      </c>
      <c r="E7" s="39" t="s">
        <v>9</v>
      </c>
      <c r="F7" s="39" t="s">
        <v>111</v>
      </c>
      <c r="G7" s="39" t="s">
        <v>214</v>
      </c>
      <c r="H7" s="39"/>
      <c r="I7" s="39"/>
      <c r="J7" s="39">
        <v>360</v>
      </c>
      <c r="K7" s="44"/>
      <c r="L7" s="157"/>
      <c r="M7" s="32">
        <f t="shared" si="0"/>
        <v>0</v>
      </c>
      <c r="N7" s="35">
        <f t="shared" si="1"/>
        <v>0</v>
      </c>
      <c r="O7" s="43">
        <f t="shared" si="2"/>
        <v>0</v>
      </c>
    </row>
    <row r="8" spans="1:15" s="24" customFormat="1" ht="18" customHeight="1">
      <c r="A8" s="24">
        <v>3</v>
      </c>
      <c r="B8" s="40"/>
      <c r="C8" s="39">
        <v>2</v>
      </c>
      <c r="D8" s="39" t="s">
        <v>110</v>
      </c>
      <c r="E8" s="39" t="s">
        <v>9</v>
      </c>
      <c r="F8" s="39" t="s">
        <v>111</v>
      </c>
      <c r="G8" s="39"/>
      <c r="H8" s="39"/>
      <c r="I8" s="39"/>
      <c r="J8" s="39">
        <v>360</v>
      </c>
      <c r="K8" s="44"/>
      <c r="L8" s="157"/>
      <c r="M8" s="32">
        <f t="shared" si="0"/>
        <v>0</v>
      </c>
      <c r="N8" s="35">
        <f t="shared" si="1"/>
        <v>0</v>
      </c>
      <c r="O8" s="43">
        <f t="shared" si="2"/>
        <v>0</v>
      </c>
    </row>
    <row r="9" spans="1:15" s="24" customFormat="1" ht="18" customHeight="1">
      <c r="A9" s="24">
        <v>4</v>
      </c>
      <c r="B9" s="40"/>
      <c r="C9" s="31" t="s">
        <v>6</v>
      </c>
      <c r="D9" s="31" t="s">
        <v>20</v>
      </c>
      <c r="E9" s="31" t="s">
        <v>21</v>
      </c>
      <c r="F9" s="31" t="s">
        <v>19</v>
      </c>
      <c r="G9" s="31"/>
      <c r="H9" s="31"/>
      <c r="I9" s="31"/>
      <c r="J9" s="31">
        <v>120</v>
      </c>
      <c r="K9" s="32"/>
      <c r="L9" s="38"/>
      <c r="M9" s="32">
        <f t="shared" si="0"/>
        <v>0</v>
      </c>
      <c r="N9" s="35">
        <f t="shared" si="1"/>
        <v>0</v>
      </c>
      <c r="O9" s="43">
        <f t="shared" si="2"/>
        <v>0</v>
      </c>
    </row>
    <row r="10" spans="1:15" s="24" customFormat="1" ht="18" customHeight="1">
      <c r="A10" s="24">
        <v>5</v>
      </c>
      <c r="B10" s="40"/>
      <c r="C10" s="31" t="s">
        <v>6</v>
      </c>
      <c r="D10" s="31" t="s">
        <v>20</v>
      </c>
      <c r="E10" s="31" t="s">
        <v>28</v>
      </c>
      <c r="F10" s="31" t="s">
        <v>32</v>
      </c>
      <c r="G10" s="31"/>
      <c r="H10" s="31"/>
      <c r="I10" s="31"/>
      <c r="J10" s="31">
        <v>288</v>
      </c>
      <c r="K10" s="32"/>
      <c r="L10" s="38"/>
      <c r="M10" s="32">
        <f t="shared" si="0"/>
        <v>0</v>
      </c>
      <c r="N10" s="35">
        <f t="shared" si="1"/>
        <v>0</v>
      </c>
      <c r="O10" s="43">
        <f t="shared" si="2"/>
        <v>0</v>
      </c>
    </row>
    <row r="11" spans="1:15" s="24" customFormat="1" ht="18" customHeight="1">
      <c r="A11" s="24">
        <v>6</v>
      </c>
      <c r="B11" s="40"/>
      <c r="C11" s="31" t="s">
        <v>6</v>
      </c>
      <c r="D11" s="31" t="s">
        <v>1</v>
      </c>
      <c r="E11" s="31" t="s">
        <v>9</v>
      </c>
      <c r="F11" s="31" t="s">
        <v>7</v>
      </c>
      <c r="G11" s="31" t="s">
        <v>33</v>
      </c>
      <c r="H11" s="31"/>
      <c r="I11" s="31"/>
      <c r="J11" s="31">
        <v>3120</v>
      </c>
      <c r="K11" s="32"/>
      <c r="L11" s="38"/>
      <c r="M11" s="32">
        <f t="shared" si="0"/>
        <v>0</v>
      </c>
      <c r="N11" s="35">
        <f t="shared" si="1"/>
        <v>0</v>
      </c>
      <c r="O11" s="43">
        <f t="shared" si="2"/>
        <v>0</v>
      </c>
    </row>
    <row r="12" spans="1:15" s="24" customFormat="1" ht="18" customHeight="1">
      <c r="A12" s="24">
        <v>7</v>
      </c>
      <c r="B12" s="40"/>
      <c r="C12" s="31" t="s">
        <v>6</v>
      </c>
      <c r="D12" s="31" t="s">
        <v>10</v>
      </c>
      <c r="E12" s="31" t="s">
        <v>9</v>
      </c>
      <c r="F12" s="31" t="s">
        <v>31</v>
      </c>
      <c r="G12" s="31" t="s">
        <v>36</v>
      </c>
      <c r="H12" s="31"/>
      <c r="I12" s="31"/>
      <c r="J12" s="31">
        <v>1440</v>
      </c>
      <c r="K12" s="32"/>
      <c r="L12" s="38"/>
      <c r="M12" s="32">
        <f t="shared" si="0"/>
        <v>0</v>
      </c>
      <c r="N12" s="35">
        <f t="shared" si="1"/>
        <v>0</v>
      </c>
      <c r="O12" s="43">
        <f t="shared" si="2"/>
        <v>0</v>
      </c>
    </row>
    <row r="13" spans="1:15" s="24" customFormat="1" ht="18" customHeight="1">
      <c r="A13" s="24">
        <v>8</v>
      </c>
      <c r="B13" s="40"/>
      <c r="C13" s="31" t="s">
        <v>6</v>
      </c>
      <c r="D13" s="31" t="s">
        <v>3</v>
      </c>
      <c r="E13" s="31" t="s">
        <v>9</v>
      </c>
      <c r="F13" s="31" t="s">
        <v>8</v>
      </c>
      <c r="G13" s="31"/>
      <c r="H13" s="31"/>
      <c r="I13" s="31"/>
      <c r="J13" s="31">
        <v>1080</v>
      </c>
      <c r="K13" s="32"/>
      <c r="L13" s="38"/>
      <c r="M13" s="32">
        <f t="shared" si="0"/>
        <v>0</v>
      </c>
      <c r="N13" s="35">
        <f t="shared" si="1"/>
        <v>0</v>
      </c>
      <c r="O13" s="43">
        <f t="shared" si="2"/>
        <v>0</v>
      </c>
    </row>
    <row r="14" spans="1:15" s="24" customFormat="1" ht="18" customHeight="1">
      <c r="A14" s="24">
        <v>9</v>
      </c>
      <c r="B14" s="40"/>
      <c r="C14" s="31" t="s">
        <v>5</v>
      </c>
      <c r="D14" s="31" t="s">
        <v>3</v>
      </c>
      <c r="E14" s="31" t="s">
        <v>9</v>
      </c>
      <c r="F14" s="31" t="s">
        <v>4</v>
      </c>
      <c r="G14" s="31" t="s">
        <v>34</v>
      </c>
      <c r="H14" s="31"/>
      <c r="I14" s="31"/>
      <c r="J14" s="31">
        <v>6240</v>
      </c>
      <c r="K14" s="32"/>
      <c r="L14" s="38"/>
      <c r="M14" s="32">
        <f t="shared" si="0"/>
        <v>0</v>
      </c>
      <c r="N14" s="35">
        <f t="shared" si="1"/>
        <v>0</v>
      </c>
      <c r="O14" s="43">
        <f t="shared" si="2"/>
        <v>0</v>
      </c>
    </row>
    <row r="15" spans="1:15" s="24" customFormat="1" ht="18" customHeight="1">
      <c r="A15" s="24">
        <v>10</v>
      </c>
      <c r="B15" s="40"/>
      <c r="C15" s="31" t="s">
        <v>5</v>
      </c>
      <c r="D15" s="31" t="s">
        <v>1</v>
      </c>
      <c r="E15" s="31" t="s">
        <v>9</v>
      </c>
      <c r="F15" s="31" t="s">
        <v>7</v>
      </c>
      <c r="G15" s="31" t="s">
        <v>34</v>
      </c>
      <c r="H15" s="31"/>
      <c r="I15" s="31"/>
      <c r="J15" s="31">
        <v>4800</v>
      </c>
      <c r="K15" s="32"/>
      <c r="L15" s="38"/>
      <c r="M15" s="32">
        <f t="shared" si="0"/>
        <v>0</v>
      </c>
      <c r="N15" s="35">
        <f t="shared" si="1"/>
        <v>0</v>
      </c>
      <c r="O15" s="43">
        <f t="shared" si="2"/>
        <v>0</v>
      </c>
    </row>
    <row r="16" spans="1:15" s="24" customFormat="1" ht="18" customHeight="1">
      <c r="A16" s="24">
        <v>11</v>
      </c>
      <c r="B16" s="40"/>
      <c r="C16" s="31" t="s">
        <v>5</v>
      </c>
      <c r="D16" s="31" t="s">
        <v>3</v>
      </c>
      <c r="E16" s="31" t="s">
        <v>9</v>
      </c>
      <c r="F16" s="31" t="s">
        <v>7</v>
      </c>
      <c r="G16" s="31"/>
      <c r="H16" s="31"/>
      <c r="I16" s="31"/>
      <c r="J16" s="31">
        <v>10020</v>
      </c>
      <c r="K16" s="32"/>
      <c r="L16" s="38"/>
      <c r="M16" s="32">
        <f t="shared" si="0"/>
        <v>0</v>
      </c>
      <c r="N16" s="35">
        <f t="shared" si="1"/>
        <v>0</v>
      </c>
      <c r="O16" s="43">
        <f t="shared" si="2"/>
        <v>0</v>
      </c>
    </row>
    <row r="17" spans="1:15" s="155" customFormat="1" ht="18" customHeight="1">
      <c r="A17" s="155">
        <v>12</v>
      </c>
      <c r="B17" s="156"/>
      <c r="C17" s="31" t="s">
        <v>2</v>
      </c>
      <c r="D17" s="31" t="s">
        <v>3</v>
      </c>
      <c r="E17" s="31" t="s">
        <v>9</v>
      </c>
      <c r="F17" s="31" t="s">
        <v>4</v>
      </c>
      <c r="G17" s="31"/>
      <c r="H17" s="31"/>
      <c r="I17" s="31"/>
      <c r="J17" s="31">
        <v>2880</v>
      </c>
      <c r="K17" s="32"/>
      <c r="L17" s="38"/>
      <c r="M17" s="32">
        <f t="shared" si="0"/>
        <v>0</v>
      </c>
      <c r="N17" s="35">
        <f t="shared" si="1"/>
        <v>0</v>
      </c>
      <c r="O17" s="43">
        <f t="shared" si="2"/>
        <v>0</v>
      </c>
    </row>
    <row r="18" spans="1:15" s="155" customFormat="1" ht="18" customHeight="1">
      <c r="A18" s="155">
        <v>13</v>
      </c>
      <c r="B18" s="156"/>
      <c r="C18" s="31" t="s">
        <v>0</v>
      </c>
      <c r="D18" s="31" t="s">
        <v>3</v>
      </c>
      <c r="E18" s="31" t="s">
        <v>9</v>
      </c>
      <c r="F18" s="31" t="s">
        <v>4</v>
      </c>
      <c r="G18" s="31" t="s">
        <v>34</v>
      </c>
      <c r="H18" s="31"/>
      <c r="I18" s="31"/>
      <c r="J18" s="31">
        <v>1920</v>
      </c>
      <c r="K18" s="32"/>
      <c r="L18" s="38"/>
      <c r="M18" s="32">
        <f t="shared" si="0"/>
        <v>0</v>
      </c>
      <c r="N18" s="35">
        <f t="shared" si="1"/>
        <v>0</v>
      </c>
      <c r="O18" s="43">
        <f t="shared" si="2"/>
        <v>0</v>
      </c>
    </row>
    <row r="19" spans="2:15" s="24" customFormat="1" ht="18" customHeight="1">
      <c r="B19" s="72"/>
      <c r="C19" s="72"/>
      <c r="D19" s="72"/>
      <c r="E19" s="72"/>
      <c r="F19" s="72"/>
      <c r="G19" s="72"/>
      <c r="H19" s="72"/>
      <c r="I19" s="72"/>
      <c r="J19" s="72"/>
      <c r="K19" s="79"/>
      <c r="L19" s="80" t="s">
        <v>30</v>
      </c>
      <c r="M19" s="81"/>
      <c r="N19" s="251">
        <f>SUM(N6:N18)</f>
        <v>0</v>
      </c>
      <c r="O19" s="173">
        <f>SUM(O6:O18)</f>
        <v>0</v>
      </c>
    </row>
    <row r="20" spans="2:15" s="24" customFormat="1" ht="18" customHeight="1">
      <c r="B20" s="72"/>
      <c r="C20" s="72"/>
      <c r="D20" s="72"/>
      <c r="E20" s="72"/>
      <c r="F20" s="72"/>
      <c r="G20" s="72"/>
      <c r="H20" s="72"/>
      <c r="I20" s="72"/>
      <c r="J20" s="72"/>
      <c r="K20" s="235"/>
      <c r="M20" s="81"/>
      <c r="N20" s="229"/>
      <c r="O20" s="173"/>
    </row>
    <row r="24" ht="12.75">
      <c r="N24" s="226"/>
    </row>
    <row r="25" ht="12.75">
      <c r="N25" s="226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46.140625" style="0" customWidth="1"/>
    <col min="4" max="4" width="9.28125" style="0" customWidth="1"/>
    <col min="10" max="10" width="6.57421875" style="0" bestFit="1" customWidth="1"/>
    <col min="11" max="12" width="12.140625" style="0" bestFit="1" customWidth="1"/>
  </cols>
  <sheetData>
    <row r="1" spans="1:2" s="137" customFormat="1" ht="18.75">
      <c r="A1" s="3"/>
      <c r="B1" s="151" t="s">
        <v>163</v>
      </c>
    </row>
    <row r="2" s="137" customFormat="1" ht="22.5" customHeight="1">
      <c r="B2" s="25"/>
    </row>
    <row r="3" spans="1:12" s="9" customFormat="1" ht="15.75">
      <c r="A3" s="137"/>
      <c r="B3" s="74" t="s">
        <v>153</v>
      </c>
      <c r="C3" s="11"/>
      <c r="D3" s="11"/>
      <c r="E3" s="11"/>
      <c r="F3" s="11"/>
      <c r="G3" s="11"/>
      <c r="H3" s="28"/>
      <c r="I3" s="11"/>
      <c r="J3" s="11"/>
      <c r="K3" s="55"/>
      <c r="L3" s="13"/>
    </row>
    <row r="4" spans="2:12" s="9" customFormat="1" ht="23.25" customHeight="1">
      <c r="B4" s="77"/>
      <c r="C4" s="11"/>
      <c r="D4" s="11"/>
      <c r="E4" s="11"/>
      <c r="F4" s="11"/>
      <c r="G4" s="11"/>
      <c r="H4" s="28"/>
      <c r="I4" s="11"/>
      <c r="J4" s="11"/>
      <c r="K4" s="55"/>
      <c r="L4" s="13"/>
    </row>
    <row r="5" spans="2:12" s="193" customFormat="1" ht="50.25" customHeight="1">
      <c r="B5" s="184" t="s">
        <v>26</v>
      </c>
      <c r="C5" s="283" t="s">
        <v>154</v>
      </c>
      <c r="D5" s="284"/>
      <c r="E5" s="284"/>
      <c r="F5" s="184" t="s">
        <v>24</v>
      </c>
      <c r="G5" s="184" t="s">
        <v>25</v>
      </c>
      <c r="H5" s="184" t="s">
        <v>14</v>
      </c>
      <c r="I5" s="175" t="s">
        <v>17</v>
      </c>
      <c r="J5" s="186" t="s">
        <v>15</v>
      </c>
      <c r="K5" s="185" t="s">
        <v>16</v>
      </c>
      <c r="L5" s="185" t="s">
        <v>18</v>
      </c>
    </row>
    <row r="6" spans="1:12" s="155" customFormat="1" ht="49.5" customHeight="1">
      <c r="A6" s="155">
        <v>1</v>
      </c>
      <c r="B6" s="156" t="s">
        <v>155</v>
      </c>
      <c r="C6" s="288" t="s">
        <v>156</v>
      </c>
      <c r="D6" s="288"/>
      <c r="E6" s="288"/>
      <c r="F6" s="214"/>
      <c r="G6" s="39">
        <v>50</v>
      </c>
      <c r="H6" s="44"/>
      <c r="I6" s="177"/>
      <c r="J6" s="178">
        <f aca="true" t="shared" si="0" ref="J6:J11">H6*1.07</f>
        <v>0</v>
      </c>
      <c r="K6" s="261">
        <f aca="true" t="shared" si="1" ref="K6:K11">G6*H6</f>
        <v>0</v>
      </c>
      <c r="L6" s="262">
        <f aca="true" t="shared" si="2" ref="L6:L11">G6*J6</f>
        <v>0</v>
      </c>
    </row>
    <row r="7" spans="1:12" s="24" customFormat="1" ht="49.5" customHeight="1">
      <c r="A7" s="24">
        <v>2</v>
      </c>
      <c r="B7" s="71" t="s">
        <v>155</v>
      </c>
      <c r="C7" s="287" t="s">
        <v>157</v>
      </c>
      <c r="D7" s="287"/>
      <c r="E7" s="287"/>
      <c r="F7" s="147"/>
      <c r="G7" s="39">
        <v>30</v>
      </c>
      <c r="H7" s="66"/>
      <c r="I7" s="67"/>
      <c r="J7" s="68">
        <f t="shared" si="0"/>
        <v>0</v>
      </c>
      <c r="K7" s="139">
        <f t="shared" si="1"/>
        <v>0</v>
      </c>
      <c r="L7" s="116">
        <f t="shared" si="2"/>
        <v>0</v>
      </c>
    </row>
    <row r="8" spans="1:12" s="24" customFormat="1" ht="49.5" customHeight="1">
      <c r="A8" s="24">
        <v>3</v>
      </c>
      <c r="B8" s="71" t="s">
        <v>155</v>
      </c>
      <c r="C8" s="287" t="s">
        <v>158</v>
      </c>
      <c r="D8" s="287"/>
      <c r="E8" s="287"/>
      <c r="F8" s="147"/>
      <c r="G8" s="39">
        <v>10</v>
      </c>
      <c r="H8" s="66"/>
      <c r="I8" s="67"/>
      <c r="J8" s="68">
        <f t="shared" si="0"/>
        <v>0</v>
      </c>
      <c r="K8" s="139">
        <f t="shared" si="1"/>
        <v>0</v>
      </c>
      <c r="L8" s="116">
        <f t="shared" si="2"/>
        <v>0</v>
      </c>
    </row>
    <row r="9" spans="1:12" s="24" customFormat="1" ht="49.5" customHeight="1">
      <c r="A9" s="24">
        <v>4</v>
      </c>
      <c r="B9" s="71" t="s">
        <v>159</v>
      </c>
      <c r="C9" s="287" t="s">
        <v>160</v>
      </c>
      <c r="D9" s="287"/>
      <c r="E9" s="287"/>
      <c r="F9" s="147"/>
      <c r="G9" s="39">
        <v>300</v>
      </c>
      <c r="H9" s="66"/>
      <c r="I9" s="67"/>
      <c r="J9" s="68">
        <f t="shared" si="0"/>
        <v>0</v>
      </c>
      <c r="K9" s="139">
        <f t="shared" si="1"/>
        <v>0</v>
      </c>
      <c r="L9" s="116">
        <f t="shared" si="2"/>
        <v>0</v>
      </c>
    </row>
    <row r="10" spans="1:12" s="24" customFormat="1" ht="49.5" customHeight="1">
      <c r="A10" s="24">
        <v>5</v>
      </c>
      <c r="B10" s="71" t="s">
        <v>159</v>
      </c>
      <c r="C10" s="287" t="s">
        <v>161</v>
      </c>
      <c r="D10" s="287"/>
      <c r="E10" s="287"/>
      <c r="F10" s="214"/>
      <c r="G10" s="39">
        <v>50</v>
      </c>
      <c r="H10" s="66"/>
      <c r="I10" s="67"/>
      <c r="J10" s="68">
        <f t="shared" si="0"/>
        <v>0</v>
      </c>
      <c r="K10" s="139">
        <f t="shared" si="1"/>
        <v>0</v>
      </c>
      <c r="L10" s="116">
        <f t="shared" si="2"/>
        <v>0</v>
      </c>
    </row>
    <row r="11" spans="1:12" s="24" customFormat="1" ht="49.5" customHeight="1">
      <c r="A11" s="24">
        <v>6</v>
      </c>
      <c r="B11" s="71" t="s">
        <v>159</v>
      </c>
      <c r="C11" s="287" t="s">
        <v>162</v>
      </c>
      <c r="D11" s="287"/>
      <c r="E11" s="287"/>
      <c r="F11" s="214"/>
      <c r="G11" s="39">
        <v>6</v>
      </c>
      <c r="H11" s="66"/>
      <c r="I11" s="67"/>
      <c r="J11" s="68">
        <f t="shared" si="0"/>
        <v>0</v>
      </c>
      <c r="K11" s="139">
        <f t="shared" si="1"/>
        <v>0</v>
      </c>
      <c r="L11" s="116">
        <f t="shared" si="2"/>
        <v>0</v>
      </c>
    </row>
    <row r="12" spans="9:12" s="24" customFormat="1" ht="18" customHeight="1">
      <c r="I12" s="24" t="s">
        <v>136</v>
      </c>
      <c r="K12" s="212">
        <f>SUM(K6:K11)</f>
        <v>0</v>
      </c>
      <c r="L12" s="173">
        <f>SUM(L6:L11)</f>
        <v>0</v>
      </c>
    </row>
    <row r="13" spans="8:12" ht="18" customHeight="1">
      <c r="H13" s="80"/>
      <c r="I13" s="24"/>
      <c r="J13" s="81"/>
      <c r="K13" s="173"/>
      <c r="L13" s="173"/>
    </row>
  </sheetData>
  <mergeCells count="7">
    <mergeCell ref="C9:E9"/>
    <mergeCell ref="C10:E10"/>
    <mergeCell ref="C11:E11"/>
    <mergeCell ref="C5:E5"/>
    <mergeCell ref="C6:E6"/>
    <mergeCell ref="C7:E7"/>
    <mergeCell ref="C8:E8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38.57421875" style="0" customWidth="1"/>
    <col min="3" max="3" width="6.00390625" style="0" customWidth="1"/>
    <col min="4" max="4" width="6.8515625" style="0" customWidth="1"/>
    <col min="5" max="5" width="4.8515625" style="0" customWidth="1"/>
    <col min="6" max="6" width="11.00390625" style="0" bestFit="1" customWidth="1"/>
    <col min="11" max="12" width="11.140625" style="0" bestFit="1" customWidth="1"/>
  </cols>
  <sheetData>
    <row r="1" spans="1:2" s="137" customFormat="1" ht="18.75">
      <c r="A1" s="3"/>
      <c r="B1" s="151" t="s">
        <v>168</v>
      </c>
    </row>
    <row r="2" s="137" customFormat="1" ht="12.75">
      <c r="B2" s="25"/>
    </row>
    <row r="3" spans="1:2" s="9" customFormat="1" ht="15.75">
      <c r="A3" s="137"/>
      <c r="B3" s="142" t="s">
        <v>164</v>
      </c>
    </row>
    <row r="4" s="9" customFormat="1" ht="12.75">
      <c r="B4" s="141"/>
    </row>
    <row r="5" spans="2:12" s="193" customFormat="1" ht="50.25" customHeight="1">
      <c r="B5" s="184" t="s">
        <v>26</v>
      </c>
      <c r="C5" s="283" t="s">
        <v>11</v>
      </c>
      <c r="D5" s="284"/>
      <c r="E5" s="284"/>
      <c r="F5" s="184" t="s">
        <v>24</v>
      </c>
      <c r="G5" s="184" t="s">
        <v>25</v>
      </c>
      <c r="H5" s="184" t="s">
        <v>14</v>
      </c>
      <c r="I5" s="175" t="s">
        <v>17</v>
      </c>
      <c r="J5" s="186" t="s">
        <v>15</v>
      </c>
      <c r="K5" s="185" t="s">
        <v>16</v>
      </c>
      <c r="L5" s="185" t="s">
        <v>18</v>
      </c>
    </row>
    <row r="6" spans="1:12" s="24" customFormat="1" ht="22.5" customHeight="1">
      <c r="A6" s="24">
        <v>1</v>
      </c>
      <c r="B6" s="71" t="s">
        <v>165</v>
      </c>
      <c r="C6" s="289" t="s">
        <v>192</v>
      </c>
      <c r="D6" s="289"/>
      <c r="E6" s="289"/>
      <c r="F6" s="147"/>
      <c r="G6" s="39">
        <v>200</v>
      </c>
      <c r="H6" s="66"/>
      <c r="I6" s="67"/>
      <c r="J6" s="68">
        <f>H6*1.07</f>
        <v>0</v>
      </c>
      <c r="K6" s="69">
        <f>G6*H6</f>
        <v>0</v>
      </c>
      <c r="L6" s="116">
        <f>G6*J6</f>
        <v>0</v>
      </c>
    </row>
    <row r="7" spans="9:12" s="24" customFormat="1" ht="18" customHeight="1">
      <c r="I7" s="213" t="s">
        <v>136</v>
      </c>
      <c r="K7" s="212">
        <f>SUM(K6:K6)</f>
        <v>0</v>
      </c>
      <c r="L7" s="212">
        <f>SUM(L6:L6)</f>
        <v>0</v>
      </c>
    </row>
    <row r="8" spans="8:12" ht="18" customHeight="1">
      <c r="H8" s="235"/>
      <c r="I8" s="24"/>
      <c r="J8" s="81"/>
      <c r="K8" s="229"/>
      <c r="L8" s="173"/>
    </row>
  </sheetData>
  <mergeCells count="2">
    <mergeCell ref="C5:E5"/>
    <mergeCell ref="C6:E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&amp;LEZ/ZP/30/2009&amp;C&amp;F&amp;RKielce, dn. 2009-04-14</oddHeader>
    <oddFooter>&amp;LOpracował: Elżbieta Kałużna-Cebula&amp;Cstrona &amp;P z &amp;N&amp;RZatwierdził: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49.57421875" style="0" bestFit="1" customWidth="1"/>
    <col min="11" max="12" width="11.140625" style="0" bestFit="1" customWidth="1"/>
  </cols>
  <sheetData>
    <row r="1" spans="1:2" s="137" customFormat="1" ht="18.75">
      <c r="A1" s="3"/>
      <c r="B1" s="151" t="s">
        <v>174</v>
      </c>
    </row>
    <row r="2" s="137" customFormat="1" ht="12.75">
      <c r="B2" s="25"/>
    </row>
    <row r="3" spans="1:2" s="9" customFormat="1" ht="15.75">
      <c r="A3" s="137"/>
      <c r="B3" s="142" t="s">
        <v>169</v>
      </c>
    </row>
    <row r="4" s="9" customFormat="1" ht="23.25" customHeight="1"/>
    <row r="5" spans="2:12" s="36" customFormat="1" ht="50.25" customHeight="1">
      <c r="B5" s="60" t="s">
        <v>26</v>
      </c>
      <c r="C5" s="290" t="s">
        <v>154</v>
      </c>
      <c r="D5" s="291"/>
      <c r="E5" s="291"/>
      <c r="F5" s="40" t="s">
        <v>24</v>
      </c>
      <c r="G5" s="60" t="s">
        <v>25</v>
      </c>
      <c r="H5" s="40" t="s">
        <v>14</v>
      </c>
      <c r="I5" s="31" t="s">
        <v>17</v>
      </c>
      <c r="J5" s="42" t="s">
        <v>15</v>
      </c>
      <c r="K5" s="61" t="s">
        <v>16</v>
      </c>
      <c r="L5" s="61" t="s">
        <v>18</v>
      </c>
    </row>
    <row r="6" spans="1:12" s="24" customFormat="1" ht="49.5" customHeight="1">
      <c r="A6" s="24">
        <v>1</v>
      </c>
      <c r="B6" s="71" t="s">
        <v>170</v>
      </c>
      <c r="C6" s="289" t="s">
        <v>166</v>
      </c>
      <c r="D6" s="289"/>
      <c r="E6" s="289"/>
      <c r="F6" s="147"/>
      <c r="G6" s="39">
        <v>50</v>
      </c>
      <c r="H6" s="66"/>
      <c r="I6" s="67"/>
      <c r="J6" s="68">
        <f aca="true" t="shared" si="0" ref="J6:J11">H6*1.07</f>
        <v>0</v>
      </c>
      <c r="K6" s="69">
        <f aca="true" t="shared" si="1" ref="K6:K11">G6*H6</f>
        <v>0</v>
      </c>
      <c r="L6" s="116">
        <f aca="true" t="shared" si="2" ref="L6:L11">G6*J6</f>
        <v>0</v>
      </c>
    </row>
    <row r="7" spans="1:12" s="24" customFormat="1" ht="49.5" customHeight="1">
      <c r="A7" s="24">
        <v>2</v>
      </c>
      <c r="B7" s="71" t="s">
        <v>170</v>
      </c>
      <c r="C7" s="289" t="s">
        <v>171</v>
      </c>
      <c r="D7" s="289"/>
      <c r="E7" s="289"/>
      <c r="F7" s="147"/>
      <c r="G7" s="39">
        <v>30</v>
      </c>
      <c r="H7" s="66"/>
      <c r="I7" s="67"/>
      <c r="J7" s="68">
        <f t="shared" si="0"/>
        <v>0</v>
      </c>
      <c r="K7" s="69">
        <f t="shared" si="1"/>
        <v>0</v>
      </c>
      <c r="L7" s="116">
        <f t="shared" si="2"/>
        <v>0</v>
      </c>
    </row>
    <row r="8" spans="1:12" s="24" customFormat="1" ht="49.5" customHeight="1">
      <c r="A8" s="24">
        <v>3</v>
      </c>
      <c r="B8" s="71" t="s">
        <v>170</v>
      </c>
      <c r="C8" s="289" t="s">
        <v>167</v>
      </c>
      <c r="D8" s="289"/>
      <c r="E8" s="289"/>
      <c r="F8" s="147"/>
      <c r="G8" s="39">
        <v>30</v>
      </c>
      <c r="H8" s="66"/>
      <c r="I8" s="67"/>
      <c r="J8" s="68">
        <f t="shared" si="0"/>
        <v>0</v>
      </c>
      <c r="K8" s="69">
        <f t="shared" si="1"/>
        <v>0</v>
      </c>
      <c r="L8" s="116">
        <f t="shared" si="2"/>
        <v>0</v>
      </c>
    </row>
    <row r="9" spans="1:12" s="24" customFormat="1" ht="49.5" customHeight="1">
      <c r="A9" s="24">
        <v>4</v>
      </c>
      <c r="B9" s="71" t="s">
        <v>172</v>
      </c>
      <c r="C9" s="289" t="s">
        <v>173</v>
      </c>
      <c r="D9" s="289"/>
      <c r="E9" s="289"/>
      <c r="F9" s="147"/>
      <c r="G9" s="39">
        <v>10</v>
      </c>
      <c r="H9" s="66"/>
      <c r="I9" s="67"/>
      <c r="J9" s="68">
        <f t="shared" si="0"/>
        <v>0</v>
      </c>
      <c r="K9" s="69">
        <f t="shared" si="1"/>
        <v>0</v>
      </c>
      <c r="L9" s="116">
        <f t="shared" si="2"/>
        <v>0</v>
      </c>
    </row>
    <row r="10" spans="1:12" s="24" customFormat="1" ht="49.5" customHeight="1">
      <c r="A10" s="24">
        <v>5</v>
      </c>
      <c r="B10" s="71" t="s">
        <v>172</v>
      </c>
      <c r="C10" s="289" t="s">
        <v>167</v>
      </c>
      <c r="D10" s="289"/>
      <c r="E10" s="289"/>
      <c r="F10" s="214"/>
      <c r="G10" s="39">
        <v>10</v>
      </c>
      <c r="H10" s="66"/>
      <c r="I10" s="67"/>
      <c r="J10" s="68">
        <f t="shared" si="0"/>
        <v>0</v>
      </c>
      <c r="K10" s="69">
        <f t="shared" si="1"/>
        <v>0</v>
      </c>
      <c r="L10" s="116">
        <f t="shared" si="2"/>
        <v>0</v>
      </c>
    </row>
    <row r="11" spans="1:12" s="24" customFormat="1" ht="49.5" customHeight="1">
      <c r="A11" s="24">
        <v>6</v>
      </c>
      <c r="B11" s="71" t="s">
        <v>172</v>
      </c>
      <c r="C11" s="289" t="s">
        <v>262</v>
      </c>
      <c r="D11" s="289"/>
      <c r="E11" s="289"/>
      <c r="F11" s="214"/>
      <c r="G11" s="39">
        <v>200</v>
      </c>
      <c r="H11" s="66"/>
      <c r="I11" s="67"/>
      <c r="J11" s="68">
        <f t="shared" si="0"/>
        <v>0</v>
      </c>
      <c r="K11" s="69">
        <f t="shared" si="1"/>
        <v>0</v>
      </c>
      <c r="L11" s="116">
        <f t="shared" si="2"/>
        <v>0</v>
      </c>
    </row>
    <row r="12" spans="9:12" s="24" customFormat="1" ht="18" customHeight="1">
      <c r="I12" s="24" t="s">
        <v>136</v>
      </c>
      <c r="K12" s="256">
        <f>SUM(K6:K10)</f>
        <v>0</v>
      </c>
      <c r="L12" s="212">
        <f>SUM(L6:L10)</f>
        <v>0</v>
      </c>
    </row>
    <row r="13" spans="8:12" ht="18" customHeight="1">
      <c r="H13" s="235"/>
      <c r="I13" s="24"/>
      <c r="J13" s="81"/>
      <c r="K13" s="229"/>
      <c r="L13" s="173"/>
    </row>
  </sheetData>
  <mergeCells count="7">
    <mergeCell ref="C11:E11"/>
    <mergeCell ref="C9:E9"/>
    <mergeCell ref="C10:E10"/>
    <mergeCell ref="C5:E5"/>
    <mergeCell ref="C6:E6"/>
    <mergeCell ref="C7:E7"/>
    <mergeCell ref="C8:E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&amp;LEZ/ZP/30/2009&amp;C&amp;F&amp;RKielce, dn. 2009-04-14</oddHeader>
    <oddFooter>&amp;LOpracował: Elżbieta Kałużna-Cebula&amp;Cstrona &amp;P z &amp;N&amp;RZatwierdził: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9" bestFit="1" customWidth="1"/>
    <col min="2" max="2" width="39.57421875" style="9" customWidth="1"/>
    <col min="3" max="8" width="9.140625" style="9" customWidth="1"/>
    <col min="9" max="9" width="7.421875" style="9" bestFit="1" customWidth="1"/>
    <col min="10" max="10" width="8.140625" style="9" bestFit="1" customWidth="1"/>
    <col min="11" max="12" width="11.140625" style="9" bestFit="1" customWidth="1"/>
    <col min="13" max="16384" width="9.140625" style="9" customWidth="1"/>
  </cols>
  <sheetData>
    <row r="1" spans="1:2" s="137" customFormat="1" ht="18.75">
      <c r="A1" s="3"/>
      <c r="B1" s="151" t="s">
        <v>178</v>
      </c>
    </row>
    <row r="2" s="137" customFormat="1" ht="22.5" customHeight="1">
      <c r="B2" s="25"/>
    </row>
    <row r="3" spans="1:2" ht="15.75">
      <c r="A3" s="137"/>
      <c r="B3" s="142" t="s">
        <v>175</v>
      </c>
    </row>
    <row r="4" ht="22.5" customHeight="1">
      <c r="B4" s="141"/>
    </row>
    <row r="5" spans="2:12" s="36" customFormat="1" ht="50.25" customHeight="1">
      <c r="B5" s="60" t="s">
        <v>26</v>
      </c>
      <c r="C5" s="290" t="s">
        <v>154</v>
      </c>
      <c r="D5" s="291"/>
      <c r="E5" s="291"/>
      <c r="F5" s="40" t="s">
        <v>24</v>
      </c>
      <c r="G5" s="60" t="s">
        <v>25</v>
      </c>
      <c r="H5" s="40" t="s">
        <v>14</v>
      </c>
      <c r="I5" s="31" t="s">
        <v>17</v>
      </c>
      <c r="J5" s="42" t="s">
        <v>15</v>
      </c>
      <c r="K5" s="61" t="s">
        <v>16</v>
      </c>
      <c r="L5" s="61" t="s">
        <v>18</v>
      </c>
    </row>
    <row r="6" spans="1:12" s="24" customFormat="1" ht="19.5" customHeight="1">
      <c r="A6" s="24">
        <v>1</v>
      </c>
      <c r="B6" s="146"/>
      <c r="C6" s="289" t="s">
        <v>176</v>
      </c>
      <c r="D6" s="289"/>
      <c r="E6" s="289"/>
      <c r="F6" s="147"/>
      <c r="G6" s="39">
        <v>3</v>
      </c>
      <c r="H6" s="68"/>
      <c r="I6" s="67"/>
      <c r="J6" s="68">
        <f>H6*1.07</f>
        <v>0</v>
      </c>
      <c r="K6" s="69">
        <f>G6*H6</f>
        <v>0</v>
      </c>
      <c r="L6" s="116">
        <f>G6*J6</f>
        <v>0</v>
      </c>
    </row>
    <row r="7" spans="1:12" s="24" customFormat="1" ht="19.5" customHeight="1">
      <c r="A7" s="24">
        <v>2</v>
      </c>
      <c r="B7" s="146"/>
      <c r="C7" s="289" t="s">
        <v>177</v>
      </c>
      <c r="D7" s="289"/>
      <c r="E7" s="289"/>
      <c r="F7" s="147"/>
      <c r="G7" s="39">
        <v>3</v>
      </c>
      <c r="H7" s="68"/>
      <c r="I7" s="67"/>
      <c r="J7" s="68">
        <f>H7*1.07</f>
        <v>0</v>
      </c>
      <c r="K7" s="69">
        <f>G7*H7</f>
        <v>0</v>
      </c>
      <c r="L7" s="116">
        <f>G7*J7</f>
        <v>0</v>
      </c>
    </row>
    <row r="8" spans="9:12" s="24" customFormat="1" ht="18" customHeight="1">
      <c r="I8" s="24" t="s">
        <v>136</v>
      </c>
      <c r="K8" s="256">
        <f>SUM(K6:K7)</f>
        <v>0</v>
      </c>
      <c r="L8" s="212">
        <f>SUM(L6:L7)</f>
        <v>0</v>
      </c>
    </row>
    <row r="9" spans="8:12" ht="18" customHeight="1">
      <c r="H9" s="235"/>
      <c r="I9" s="24"/>
      <c r="J9" s="81"/>
      <c r="K9" s="229"/>
      <c r="L9" s="173"/>
    </row>
  </sheetData>
  <mergeCells count="3">
    <mergeCell ref="C5:E5"/>
    <mergeCell ref="C6:E6"/>
    <mergeCell ref="C7:E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&amp;LEZ/ZP/30/2009&amp;C&amp;F&amp;RKielce, dn. 2009-04-14</oddHeader>
    <oddFooter>&amp;LOpracował: Elżbieta Kałużna-Cebula&amp;Cstrona &amp;P z &amp;N&amp;RZatwierdził: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26.7109375" style="0" customWidth="1"/>
    <col min="5" max="5" width="11.57421875" style="0" customWidth="1"/>
    <col min="6" max="6" width="11.8515625" style="0" customWidth="1"/>
    <col min="11" max="12" width="12.140625" style="0" bestFit="1" customWidth="1"/>
  </cols>
  <sheetData>
    <row r="1" spans="1:2" s="137" customFormat="1" ht="18.75">
      <c r="A1" s="3"/>
      <c r="B1" s="151" t="s">
        <v>221</v>
      </c>
    </row>
    <row r="2" s="137" customFormat="1" ht="12.75">
      <c r="B2" s="25"/>
    </row>
    <row r="3" spans="1:15" s="9" customFormat="1" ht="43.5" customHeight="1">
      <c r="A3" s="137"/>
      <c r="B3" s="292" t="s">
        <v>263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143"/>
      <c r="N3" s="143"/>
      <c r="O3" s="143"/>
    </row>
    <row r="4" spans="2:12" s="28" customFormat="1" ht="22.5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s="36" customFormat="1" ht="50.25" customHeight="1">
      <c r="B5" s="60" t="s">
        <v>26</v>
      </c>
      <c r="C5" s="290" t="s">
        <v>154</v>
      </c>
      <c r="D5" s="291"/>
      <c r="E5" s="291"/>
      <c r="F5" s="40" t="s">
        <v>24</v>
      </c>
      <c r="G5" s="60" t="s">
        <v>25</v>
      </c>
      <c r="H5" s="60" t="s">
        <v>14</v>
      </c>
      <c r="I5" s="31" t="s">
        <v>17</v>
      </c>
      <c r="J5" s="144" t="s">
        <v>15</v>
      </c>
      <c r="K5" s="61" t="s">
        <v>16</v>
      </c>
      <c r="L5" s="61" t="s">
        <v>18</v>
      </c>
    </row>
    <row r="6" spans="1:12" s="24" customFormat="1" ht="18" customHeight="1">
      <c r="A6" s="24">
        <v>1</v>
      </c>
      <c r="B6" s="64"/>
      <c r="C6" s="293" t="s">
        <v>179</v>
      </c>
      <c r="D6" s="293"/>
      <c r="E6" s="293"/>
      <c r="F6" s="147"/>
      <c r="G6" s="64">
        <v>20</v>
      </c>
      <c r="H6" s="68"/>
      <c r="I6" s="76"/>
      <c r="J6" s="68">
        <f>ROUND((H6*1.07),2)</f>
        <v>0</v>
      </c>
      <c r="K6" s="69">
        <f>ROUND((G6*H6),2)</f>
        <v>0</v>
      </c>
      <c r="L6" s="69">
        <f>ROUND((K6*1.07),2)</f>
        <v>0</v>
      </c>
    </row>
    <row r="7" spans="1:12" s="24" customFormat="1" ht="18" customHeight="1">
      <c r="A7" s="24">
        <v>2</v>
      </c>
      <c r="B7" s="64"/>
      <c r="C7" s="293" t="s">
        <v>180</v>
      </c>
      <c r="D7" s="293"/>
      <c r="E7" s="293"/>
      <c r="F7" s="147"/>
      <c r="G7" s="64">
        <v>10</v>
      </c>
      <c r="H7" s="68"/>
      <c r="I7" s="76"/>
      <c r="J7" s="68">
        <f>ROUND((H7*1.07),2)</f>
        <v>0</v>
      </c>
      <c r="K7" s="69">
        <f>ROUND((G7*H7),2)</f>
        <v>0</v>
      </c>
      <c r="L7" s="69">
        <f>ROUND((K7*1.07),2)</f>
        <v>0</v>
      </c>
    </row>
    <row r="8" spans="9:12" s="24" customFormat="1" ht="18" customHeight="1">
      <c r="I8" s="24" t="s">
        <v>136</v>
      </c>
      <c r="K8" s="256">
        <f>SUM(K6:K7)</f>
        <v>0</v>
      </c>
      <c r="L8" s="212">
        <f>SUM(L6:L7)</f>
        <v>0</v>
      </c>
    </row>
    <row r="9" spans="8:12" ht="18" customHeight="1">
      <c r="H9" s="235"/>
      <c r="I9" s="24"/>
      <c r="J9" s="81"/>
      <c r="K9" s="229"/>
      <c r="L9" s="173"/>
    </row>
  </sheetData>
  <mergeCells count="4">
    <mergeCell ref="B3:L3"/>
    <mergeCell ref="C5:E5"/>
    <mergeCell ref="C6:E6"/>
    <mergeCell ref="C7:E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&amp;LEZ/ZP/30/2009&amp;C&amp;F&amp;RKielce, dn. 2009-04-14</oddHeader>
    <oddFooter>&amp;LOpracował: Elżbieta Kałużna-Cebula&amp;Cstrona &amp;P z &amp;N&amp;RZatwierdził: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36.421875" style="0" customWidth="1"/>
    <col min="6" max="6" width="13.28125" style="0" customWidth="1"/>
    <col min="11" max="12" width="12.140625" style="0" bestFit="1" customWidth="1"/>
  </cols>
  <sheetData>
    <row r="1" spans="1:2" s="137" customFormat="1" ht="18.75">
      <c r="A1" s="3"/>
      <c r="B1" s="151" t="s">
        <v>222</v>
      </c>
    </row>
    <row r="2" s="137" customFormat="1" ht="12.75">
      <c r="B2" s="25"/>
    </row>
    <row r="3" spans="1:15" s="9" customFormat="1" ht="15.75">
      <c r="A3" s="137"/>
      <c r="B3" s="292" t="s">
        <v>209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143"/>
      <c r="N3" s="143"/>
      <c r="O3" s="143"/>
    </row>
    <row r="4" spans="2:12" s="28" customFormat="1" ht="22.5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s="36" customFormat="1" ht="50.25" customHeight="1">
      <c r="B5" s="60" t="s">
        <v>26</v>
      </c>
      <c r="C5" s="290" t="s">
        <v>154</v>
      </c>
      <c r="D5" s="291"/>
      <c r="E5" s="291"/>
      <c r="F5" s="40" t="s">
        <v>24</v>
      </c>
      <c r="G5" s="60" t="s">
        <v>25</v>
      </c>
      <c r="H5" s="60" t="s">
        <v>14</v>
      </c>
      <c r="I5" s="31" t="s">
        <v>17</v>
      </c>
      <c r="J5" s="144" t="s">
        <v>15</v>
      </c>
      <c r="K5" s="61" t="s">
        <v>16</v>
      </c>
      <c r="L5" s="61" t="s">
        <v>18</v>
      </c>
    </row>
    <row r="6" spans="1:12" s="24" customFormat="1" ht="65.25">
      <c r="A6" s="24">
        <v>1</v>
      </c>
      <c r="B6" s="71" t="s">
        <v>266</v>
      </c>
      <c r="C6" s="293" t="s">
        <v>210</v>
      </c>
      <c r="D6" s="293"/>
      <c r="E6" s="293"/>
      <c r="F6" s="215"/>
      <c r="G6" s="64">
        <v>50</v>
      </c>
      <c r="H6" s="66"/>
      <c r="I6" s="76"/>
      <c r="J6" s="66">
        <f>H6*1.07</f>
        <v>0</v>
      </c>
      <c r="K6" s="69">
        <f>G6*H6</f>
        <v>0</v>
      </c>
      <c r="L6" s="69">
        <f>G6*J6</f>
        <v>0</v>
      </c>
    </row>
    <row r="7" spans="9:12" s="24" customFormat="1" ht="18" customHeight="1">
      <c r="I7" s="24" t="s">
        <v>136</v>
      </c>
      <c r="K7" s="212">
        <f>SUM(K6:K6)</f>
        <v>0</v>
      </c>
      <c r="L7" s="212">
        <f>SUM(L6:L6)</f>
        <v>0</v>
      </c>
    </row>
    <row r="8" spans="8:12" ht="18" customHeight="1">
      <c r="H8" s="235"/>
      <c r="I8" s="24"/>
      <c r="J8" s="81"/>
      <c r="K8" s="229"/>
      <c r="L8" s="173"/>
    </row>
  </sheetData>
  <mergeCells count="3">
    <mergeCell ref="B3:L3"/>
    <mergeCell ref="C5:E5"/>
    <mergeCell ref="C6:E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&amp;LEZ/ZP/30/2009&amp;C&amp;F&amp;RKielce, dn. 2009-04-14</oddHeader>
    <oddFooter>&amp;LOpracował: Elżbieta Kałużna-Cebula&amp;Cstrona &amp;P z &amp;N&amp;RZatwierdził: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9.8515625" style="0" customWidth="1"/>
    <col min="7" max="7" width="4.7109375" style="0" bestFit="1" customWidth="1"/>
    <col min="9" max="9" width="6.57421875" style="0" bestFit="1" customWidth="1"/>
    <col min="10" max="10" width="7.421875" style="0" bestFit="1" customWidth="1"/>
    <col min="11" max="11" width="10.421875" style="0" customWidth="1"/>
    <col min="12" max="13" width="13.421875" style="0" bestFit="1" customWidth="1"/>
  </cols>
  <sheetData>
    <row r="1" spans="1:2" s="137" customFormat="1" ht="18.75">
      <c r="A1" s="3"/>
      <c r="B1" s="151" t="s">
        <v>207</v>
      </c>
    </row>
    <row r="2" s="137" customFormat="1" ht="12.75">
      <c r="B2" s="25"/>
    </row>
    <row r="3" spans="1:13" s="9" customFormat="1" ht="15.75">
      <c r="A3" s="137"/>
      <c r="B3" s="74" t="s">
        <v>181</v>
      </c>
      <c r="C3" s="11"/>
      <c r="D3" s="11"/>
      <c r="E3" s="11"/>
      <c r="F3" s="11"/>
      <c r="G3" s="11"/>
      <c r="H3" s="11"/>
      <c r="I3" s="28"/>
      <c r="J3" s="11"/>
      <c r="K3" s="11"/>
      <c r="L3" s="55"/>
      <c r="M3" s="13"/>
    </row>
    <row r="4" spans="2:13" s="9" customFormat="1" ht="23.25" customHeight="1">
      <c r="B4" s="77"/>
      <c r="C4" s="11"/>
      <c r="D4" s="11"/>
      <c r="E4" s="11"/>
      <c r="F4" s="11"/>
      <c r="G4" s="11"/>
      <c r="H4" s="11"/>
      <c r="I4" s="28"/>
      <c r="J4" s="11"/>
      <c r="K4" s="11"/>
      <c r="L4" s="55"/>
      <c r="M4" s="13"/>
    </row>
    <row r="5" spans="2:13" s="36" customFormat="1" ht="60.75" customHeight="1">
      <c r="B5" s="40" t="s">
        <v>26</v>
      </c>
      <c r="C5" s="290" t="s">
        <v>154</v>
      </c>
      <c r="D5" s="291"/>
      <c r="E5" s="291"/>
      <c r="F5" s="40" t="s">
        <v>24</v>
      </c>
      <c r="G5" s="40" t="s">
        <v>195</v>
      </c>
      <c r="H5" s="60" t="s">
        <v>25</v>
      </c>
      <c r="I5" s="60" t="s">
        <v>14</v>
      </c>
      <c r="J5" s="31" t="s">
        <v>17</v>
      </c>
      <c r="K5" s="144" t="s">
        <v>15</v>
      </c>
      <c r="L5" s="61" t="s">
        <v>16</v>
      </c>
      <c r="M5" s="61" t="s">
        <v>18</v>
      </c>
    </row>
    <row r="6" spans="1:13" s="24" customFormat="1" ht="19.5" customHeight="1">
      <c r="A6" s="24">
        <v>1</v>
      </c>
      <c r="B6" s="71" t="s">
        <v>182</v>
      </c>
      <c r="C6" s="293" t="s">
        <v>183</v>
      </c>
      <c r="D6" s="293"/>
      <c r="E6" s="293"/>
      <c r="F6" s="147"/>
      <c r="G6" s="138" t="s">
        <v>196</v>
      </c>
      <c r="H6" s="64">
        <v>4560</v>
      </c>
      <c r="I6" s="66"/>
      <c r="J6" s="67"/>
      <c r="K6" s="68">
        <f>I6*1.07</f>
        <v>0</v>
      </c>
      <c r="L6" s="139">
        <f>H6*I6</f>
        <v>0</v>
      </c>
      <c r="M6" s="139">
        <f>H6*K6</f>
        <v>0</v>
      </c>
    </row>
    <row r="7" spans="1:13" s="145" customFormat="1" ht="30" customHeight="1">
      <c r="A7" s="145">
        <v>2</v>
      </c>
      <c r="B7" s="71" t="s">
        <v>184</v>
      </c>
      <c r="C7" s="293" t="s">
        <v>198</v>
      </c>
      <c r="D7" s="293"/>
      <c r="E7" s="293"/>
      <c r="F7" s="147"/>
      <c r="G7" s="138" t="s">
        <v>196</v>
      </c>
      <c r="H7" s="64">
        <v>650</v>
      </c>
      <c r="I7" s="66"/>
      <c r="J7" s="67"/>
      <c r="K7" s="68">
        <f aca="true" t="shared" si="0" ref="K7:K12">I7*1.07</f>
        <v>0</v>
      </c>
      <c r="L7" s="139">
        <f aca="true" t="shared" si="1" ref="L7:L12">H7*I7</f>
        <v>0</v>
      </c>
      <c r="M7" s="139">
        <f aca="true" t="shared" si="2" ref="M7:M12">H7*K7</f>
        <v>0</v>
      </c>
    </row>
    <row r="8" spans="1:13" s="24" customFormat="1" ht="24.75" customHeight="1">
      <c r="A8" s="24">
        <v>4</v>
      </c>
      <c r="B8" s="293" t="s">
        <v>185</v>
      </c>
      <c r="C8" s="293" t="s">
        <v>199</v>
      </c>
      <c r="D8" s="293"/>
      <c r="E8" s="293"/>
      <c r="F8" s="147"/>
      <c r="G8" s="138" t="s">
        <v>197</v>
      </c>
      <c r="H8" s="64">
        <v>150</v>
      </c>
      <c r="I8" s="66"/>
      <c r="J8" s="67"/>
      <c r="K8" s="68">
        <f t="shared" si="0"/>
        <v>0</v>
      </c>
      <c r="L8" s="139">
        <f t="shared" si="1"/>
        <v>0</v>
      </c>
      <c r="M8" s="139">
        <f t="shared" si="2"/>
        <v>0</v>
      </c>
    </row>
    <row r="9" spans="1:13" s="24" customFormat="1" ht="24.75" customHeight="1">
      <c r="A9" s="24">
        <v>5</v>
      </c>
      <c r="B9" s="293"/>
      <c r="C9" s="293" t="s">
        <v>200</v>
      </c>
      <c r="D9" s="293"/>
      <c r="E9" s="293"/>
      <c r="F9" s="147"/>
      <c r="G9" s="138" t="s">
        <v>197</v>
      </c>
      <c r="H9" s="64">
        <v>50</v>
      </c>
      <c r="I9" s="66"/>
      <c r="J9" s="67"/>
      <c r="K9" s="68">
        <f t="shared" si="0"/>
        <v>0</v>
      </c>
      <c r="L9" s="139">
        <f t="shared" si="1"/>
        <v>0</v>
      </c>
      <c r="M9" s="139">
        <f t="shared" si="2"/>
        <v>0</v>
      </c>
    </row>
    <row r="10" spans="1:13" s="24" customFormat="1" ht="24.75" customHeight="1">
      <c r="A10" s="24">
        <v>6</v>
      </c>
      <c r="B10" s="294" t="s">
        <v>186</v>
      </c>
      <c r="C10" s="293" t="s">
        <v>187</v>
      </c>
      <c r="D10" s="293"/>
      <c r="E10" s="293"/>
      <c r="F10" s="147"/>
      <c r="G10" s="138" t="s">
        <v>197</v>
      </c>
      <c r="H10" s="64">
        <v>24</v>
      </c>
      <c r="I10" s="66"/>
      <c r="J10" s="76"/>
      <c r="K10" s="68">
        <f t="shared" si="0"/>
        <v>0</v>
      </c>
      <c r="L10" s="139">
        <f t="shared" si="1"/>
        <v>0</v>
      </c>
      <c r="M10" s="139">
        <f t="shared" si="2"/>
        <v>0</v>
      </c>
    </row>
    <row r="11" spans="1:13" s="24" customFormat="1" ht="24.75" customHeight="1">
      <c r="A11" s="24">
        <v>7</v>
      </c>
      <c r="B11" s="295"/>
      <c r="C11" s="293" t="s">
        <v>188</v>
      </c>
      <c r="D11" s="293" t="s">
        <v>189</v>
      </c>
      <c r="E11" s="293"/>
      <c r="F11" s="214"/>
      <c r="G11" s="140" t="s">
        <v>197</v>
      </c>
      <c r="H11" s="39">
        <v>60</v>
      </c>
      <c r="I11" s="66"/>
      <c r="J11" s="76"/>
      <c r="K11" s="68">
        <f t="shared" si="0"/>
        <v>0</v>
      </c>
      <c r="L11" s="139">
        <f t="shared" si="1"/>
        <v>0</v>
      </c>
      <c r="M11" s="139">
        <f t="shared" si="2"/>
        <v>0</v>
      </c>
    </row>
    <row r="12" spans="1:13" s="24" customFormat="1" ht="25.5" customHeight="1">
      <c r="A12" s="24">
        <v>8</v>
      </c>
      <c r="B12" s="296"/>
      <c r="C12" s="293" t="s">
        <v>190</v>
      </c>
      <c r="D12" s="293" t="s">
        <v>191</v>
      </c>
      <c r="E12" s="293"/>
      <c r="F12" s="214"/>
      <c r="G12" s="140" t="s">
        <v>197</v>
      </c>
      <c r="H12" s="39">
        <v>25</v>
      </c>
      <c r="I12" s="66"/>
      <c r="J12" s="76"/>
      <c r="K12" s="68">
        <f t="shared" si="0"/>
        <v>0</v>
      </c>
      <c r="L12" s="139">
        <f t="shared" si="1"/>
        <v>0</v>
      </c>
      <c r="M12" s="139">
        <f t="shared" si="2"/>
        <v>0</v>
      </c>
    </row>
    <row r="13" spans="3:13" s="24" customFormat="1" ht="18" customHeight="1">
      <c r="C13" s="216"/>
      <c r="D13" s="216"/>
      <c r="E13" s="216"/>
      <c r="J13" s="24" t="s">
        <v>136</v>
      </c>
      <c r="L13" s="258">
        <f>SUM(L6:L12)</f>
        <v>0</v>
      </c>
      <c r="M13" s="217">
        <f>SUM(M6:M12)</f>
        <v>0</v>
      </c>
    </row>
    <row r="14" spans="9:13" s="9" customFormat="1" ht="18" customHeight="1">
      <c r="I14" s="235"/>
      <c r="J14" s="24"/>
      <c r="K14" s="81"/>
      <c r="L14" s="229"/>
      <c r="M14" s="173"/>
    </row>
    <row r="15" s="137" customFormat="1" ht="12.75"/>
    <row r="16" s="137" customFormat="1" ht="12.75"/>
    <row r="17" spans="1:3" s="9" customFormat="1" ht="15.75" customHeight="1">
      <c r="A17" s="143"/>
      <c r="B17" s="143"/>
      <c r="C17" s="143"/>
    </row>
    <row r="18" s="9" customFormat="1" ht="22.5" customHeight="1"/>
    <row r="19" s="9" customFormat="1" ht="22.5" customHeight="1"/>
    <row r="20" s="9" customFormat="1" ht="12.75"/>
  </sheetData>
  <mergeCells count="10">
    <mergeCell ref="C10:E10"/>
    <mergeCell ref="C11:E11"/>
    <mergeCell ref="C12:E12"/>
    <mergeCell ref="B10:B12"/>
    <mergeCell ref="C5:E5"/>
    <mergeCell ref="C6:E6"/>
    <mergeCell ref="C7:E7"/>
    <mergeCell ref="B8:B9"/>
    <mergeCell ref="C8:E8"/>
    <mergeCell ref="C9:E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K9" sqref="K9"/>
    </sheetView>
  </sheetViews>
  <sheetFormatPr defaultColWidth="9.140625" defaultRowHeight="12.75"/>
  <cols>
    <col min="1" max="1" width="2.00390625" style="0" bestFit="1" customWidth="1"/>
    <col min="2" max="2" width="40.140625" style="0" customWidth="1"/>
    <col min="4" max="4" width="12.8515625" style="0" customWidth="1"/>
    <col min="5" max="5" width="14.00390625" style="0" customWidth="1"/>
    <col min="10" max="10" width="7.00390625" style="0" bestFit="1" customWidth="1"/>
    <col min="11" max="12" width="12.28125" style="0" bestFit="1" customWidth="1"/>
  </cols>
  <sheetData>
    <row r="1" spans="1:2" s="137" customFormat="1" ht="18.75">
      <c r="A1" s="3"/>
      <c r="B1" s="151" t="s">
        <v>211</v>
      </c>
    </row>
    <row r="2" s="137" customFormat="1" ht="12.75">
      <c r="B2" s="25"/>
    </row>
    <row r="3" spans="1:16" s="9" customFormat="1" ht="15.75">
      <c r="A3" s="137"/>
      <c r="B3" s="74" t="s">
        <v>193</v>
      </c>
      <c r="C3" s="11"/>
      <c r="D3" s="11"/>
      <c r="E3" s="11"/>
      <c r="F3" s="11"/>
      <c r="G3" s="11"/>
      <c r="H3" s="28"/>
      <c r="I3" s="11"/>
      <c r="J3" s="11"/>
      <c r="K3" s="55"/>
      <c r="L3" s="13"/>
      <c r="M3" s="29"/>
      <c r="N3" s="29"/>
      <c r="O3" s="29"/>
      <c r="P3" s="29"/>
    </row>
    <row r="4" spans="2:16" s="9" customFormat="1" ht="23.25" customHeight="1">
      <c r="B4" s="77"/>
      <c r="C4" s="11"/>
      <c r="D4" s="11"/>
      <c r="E4" s="11"/>
      <c r="F4" s="11"/>
      <c r="G4" s="11"/>
      <c r="H4" s="28"/>
      <c r="I4" s="11"/>
      <c r="J4" s="11"/>
      <c r="K4" s="55"/>
      <c r="L4" s="13"/>
      <c r="M4" s="29"/>
      <c r="N4" s="29"/>
      <c r="O4" s="29"/>
      <c r="P4" s="29"/>
    </row>
    <row r="5" spans="2:12" s="36" customFormat="1" ht="43.5" customHeight="1">
      <c r="B5" s="60" t="s">
        <v>26</v>
      </c>
      <c r="C5" s="290" t="s">
        <v>154</v>
      </c>
      <c r="D5" s="291"/>
      <c r="E5" s="291"/>
      <c r="F5" s="40" t="s">
        <v>24</v>
      </c>
      <c r="G5" s="60" t="s">
        <v>25</v>
      </c>
      <c r="H5" s="60" t="s">
        <v>14</v>
      </c>
      <c r="I5" s="31" t="s">
        <v>17</v>
      </c>
      <c r="J5" s="42" t="s">
        <v>15</v>
      </c>
      <c r="K5" s="61" t="s">
        <v>16</v>
      </c>
      <c r="L5" s="61" t="s">
        <v>18</v>
      </c>
    </row>
    <row r="6" spans="1:16" s="24" customFormat="1" ht="31.5" customHeight="1">
      <c r="A6" s="24">
        <v>1</v>
      </c>
      <c r="B6" s="71" t="s">
        <v>267</v>
      </c>
      <c r="C6" s="293" t="s">
        <v>201</v>
      </c>
      <c r="D6" s="293"/>
      <c r="E6" s="293"/>
      <c r="F6" s="64"/>
      <c r="G6" s="64">
        <v>100</v>
      </c>
      <c r="H6" s="66"/>
      <c r="I6" s="67"/>
      <c r="J6" s="66">
        <f>H6*1.07</f>
        <v>0</v>
      </c>
      <c r="K6" s="69">
        <f>G6*H6</f>
        <v>0</v>
      </c>
      <c r="L6" s="154">
        <f>G6*J6</f>
        <v>0</v>
      </c>
      <c r="M6" s="30"/>
      <c r="N6" s="30"/>
      <c r="O6" s="30"/>
      <c r="P6" s="30"/>
    </row>
    <row r="7" spans="1:16" s="24" customFormat="1" ht="38.25" customHeight="1">
      <c r="A7" s="24">
        <v>2</v>
      </c>
      <c r="B7" s="71" t="s">
        <v>268</v>
      </c>
      <c r="C7" s="293" t="s">
        <v>202</v>
      </c>
      <c r="D7" s="293"/>
      <c r="E7" s="293"/>
      <c r="F7" s="64"/>
      <c r="G7" s="64">
        <v>120</v>
      </c>
      <c r="H7" s="66"/>
      <c r="I7" s="67"/>
      <c r="J7" s="66">
        <f>H7*1.07</f>
        <v>0</v>
      </c>
      <c r="K7" s="69">
        <f>G7*H7</f>
        <v>0</v>
      </c>
      <c r="L7" s="154">
        <f>G7*J7</f>
        <v>0</v>
      </c>
      <c r="M7" s="30"/>
      <c r="N7" s="30"/>
      <c r="O7" s="30"/>
      <c r="P7" s="30"/>
    </row>
    <row r="8" spans="1:12" s="24" customFormat="1" ht="47.25" customHeight="1">
      <c r="A8" s="24">
        <v>3</v>
      </c>
      <c r="B8" s="71" t="s">
        <v>194</v>
      </c>
      <c r="C8" s="293" t="s">
        <v>203</v>
      </c>
      <c r="D8" s="293"/>
      <c r="E8" s="293"/>
      <c r="F8" s="147"/>
      <c r="G8" s="64">
        <v>60</v>
      </c>
      <c r="H8" s="64"/>
      <c r="I8" s="67"/>
      <c r="J8" s="66">
        <f>H8*1.07</f>
        <v>0</v>
      </c>
      <c r="K8" s="69">
        <f>G8*H8</f>
        <v>0</v>
      </c>
      <c r="L8" s="154">
        <f>G8*J8</f>
        <v>0</v>
      </c>
    </row>
    <row r="9" spans="2:12" s="24" customFormat="1" ht="18" customHeight="1">
      <c r="B9" s="218"/>
      <c r="C9" s="219"/>
      <c r="D9" s="219"/>
      <c r="E9" s="219"/>
      <c r="F9" s="70"/>
      <c r="G9" s="72"/>
      <c r="H9" s="72"/>
      <c r="I9" s="200" t="s">
        <v>30</v>
      </c>
      <c r="J9" s="72"/>
      <c r="K9" s="257">
        <f>SUM(K6:K8)</f>
        <v>0</v>
      </c>
      <c r="L9" s="220">
        <f>SUM(L6:L8)</f>
        <v>0</v>
      </c>
    </row>
    <row r="10" spans="8:12" ht="18" customHeight="1">
      <c r="H10" s="235"/>
      <c r="I10" s="24"/>
      <c r="J10" s="81"/>
      <c r="K10" s="229"/>
      <c r="L10" s="173"/>
    </row>
  </sheetData>
  <mergeCells count="4">
    <mergeCell ref="C5:E5"/>
    <mergeCell ref="C6:E6"/>
    <mergeCell ref="C7:E7"/>
    <mergeCell ref="C8:E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&amp;LEZ/ZP/30/2009&amp;C&amp;F&amp;RKielce, dn. 2009-04-14</oddHeader>
    <oddFooter>&amp;LOpracował: Elżbieta Kałużna-Cebula&amp;Cstrona &amp;P z &amp;N&amp;RZatwierdził: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85.7109375" style="0" customWidth="1"/>
    <col min="3" max="3" width="4.7109375" style="0" bestFit="1" customWidth="1"/>
    <col min="4" max="4" width="5.140625" style="0" bestFit="1" customWidth="1"/>
    <col min="5" max="5" width="8.140625" style="0" bestFit="1" customWidth="1"/>
    <col min="6" max="6" width="7.421875" style="0" bestFit="1" customWidth="1"/>
    <col min="7" max="7" width="8.140625" style="0" bestFit="1" customWidth="1"/>
    <col min="8" max="9" width="12.140625" style="0" bestFit="1" customWidth="1"/>
  </cols>
  <sheetData>
    <row r="1" spans="1:3" s="137" customFormat="1" ht="18.75">
      <c r="A1" s="3"/>
      <c r="B1" s="259" t="s">
        <v>212</v>
      </c>
      <c r="C1" s="151"/>
    </row>
    <row r="2" spans="2:3" s="137" customFormat="1" ht="12.75">
      <c r="B2" s="25"/>
      <c r="C2" s="25"/>
    </row>
    <row r="3" spans="1:9" s="9" customFormat="1" ht="15.75">
      <c r="A3" s="137"/>
      <c r="B3" s="152" t="s">
        <v>213</v>
      </c>
      <c r="C3" s="152"/>
      <c r="D3" s="152"/>
      <c r="E3" s="152"/>
      <c r="F3" s="152"/>
      <c r="G3" s="152"/>
      <c r="H3" s="152"/>
      <c r="I3" s="152"/>
    </row>
    <row r="4" spans="2:9" s="28" customFormat="1" ht="22.5" customHeight="1">
      <c r="B4" s="57"/>
      <c r="C4" s="57"/>
      <c r="D4" s="57"/>
      <c r="E4" s="57"/>
      <c r="F4" s="57"/>
      <c r="G4" s="57"/>
      <c r="H4" s="57"/>
      <c r="I4" s="57"/>
    </row>
    <row r="5" spans="2:9" s="36" customFormat="1" ht="50.25" customHeight="1">
      <c r="B5" s="60" t="s">
        <v>26</v>
      </c>
      <c r="C5" s="60" t="s">
        <v>195</v>
      </c>
      <c r="D5" s="60" t="s">
        <v>216</v>
      </c>
      <c r="E5" s="60" t="s">
        <v>14</v>
      </c>
      <c r="F5" s="31" t="s">
        <v>17</v>
      </c>
      <c r="G5" s="144" t="s">
        <v>15</v>
      </c>
      <c r="H5" s="61" t="s">
        <v>16</v>
      </c>
      <c r="I5" s="61" t="s">
        <v>18</v>
      </c>
    </row>
    <row r="6" spans="1:9" s="36" customFormat="1" ht="195.75" customHeight="1">
      <c r="A6" s="36">
        <v>1</v>
      </c>
      <c r="B6" s="149" t="s">
        <v>264</v>
      </c>
      <c r="C6" s="153" t="s">
        <v>217</v>
      </c>
      <c r="D6" s="64">
        <v>50</v>
      </c>
      <c r="E6" s="68"/>
      <c r="F6" s="76"/>
      <c r="G6" s="68">
        <f>E6*1.07</f>
        <v>0</v>
      </c>
      <c r="H6" s="69">
        <f>E6*D6</f>
        <v>0</v>
      </c>
      <c r="I6" s="69">
        <f>D6*G6</f>
        <v>0</v>
      </c>
    </row>
    <row r="7" spans="1:9" s="24" customFormat="1" ht="34.5">
      <c r="A7" s="24">
        <v>2</v>
      </c>
      <c r="B7" s="150" t="s">
        <v>215</v>
      </c>
      <c r="C7" s="153" t="s">
        <v>217</v>
      </c>
      <c r="D7" s="64">
        <v>10</v>
      </c>
      <c r="E7" s="68"/>
      <c r="F7" s="76"/>
      <c r="G7" s="68">
        <f>E7*1.07</f>
        <v>0</v>
      </c>
      <c r="H7" s="69">
        <f>E7*D7</f>
        <v>0</v>
      </c>
      <c r="I7" s="69">
        <f>D7*G7</f>
        <v>0</v>
      </c>
    </row>
    <row r="8" spans="6:9" s="24" customFormat="1" ht="18" customHeight="1">
      <c r="F8" s="24" t="s">
        <v>136</v>
      </c>
      <c r="H8" s="256">
        <f>SUM(H6:H7)</f>
        <v>0</v>
      </c>
      <c r="I8" s="212">
        <f>SUM(I6:I7)</f>
        <v>0</v>
      </c>
    </row>
    <row r="9" spans="5:9" ht="18" customHeight="1">
      <c r="E9" s="235"/>
      <c r="F9" s="24"/>
      <c r="G9" s="81"/>
      <c r="H9" s="229"/>
      <c r="I9" s="17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&amp;LEZ/ZP/30/2009&amp;C&amp;F&amp;RKielce, dn. 2009-04-14</oddHeader>
    <oddFooter>&amp;LOpracował: Elżbieta Kałużna-Cebula&amp;Cstrona &amp;P z &amp;N&amp;RZatwierdził: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7.7109375" style="0" customWidth="1"/>
    <col min="13" max="13" width="6.28125" style="0" bestFit="1" customWidth="1"/>
    <col min="14" max="15" width="13.421875" style="0" bestFit="1" customWidth="1"/>
  </cols>
  <sheetData>
    <row r="1" spans="1:18" ht="18.75">
      <c r="A1" s="78"/>
      <c r="B1" s="236" t="s">
        <v>269</v>
      </c>
      <c r="C1" s="72"/>
      <c r="D1" s="72"/>
      <c r="E1" s="72"/>
      <c r="F1" s="72"/>
      <c r="G1" s="72"/>
      <c r="H1" s="72"/>
      <c r="I1" s="72"/>
      <c r="J1" s="72"/>
      <c r="K1" s="297"/>
      <c r="L1" s="298"/>
      <c r="M1" s="299"/>
      <c r="N1" s="82"/>
      <c r="O1" s="300"/>
      <c r="P1" s="301"/>
      <c r="Q1" s="301"/>
      <c r="R1" s="301"/>
    </row>
    <row r="2" spans="1:18" ht="12.75">
      <c r="A2" s="78"/>
      <c r="B2" s="84"/>
      <c r="C2" s="72"/>
      <c r="D2" s="72"/>
      <c r="E2" s="72"/>
      <c r="F2" s="72"/>
      <c r="G2" s="72"/>
      <c r="H2" s="72"/>
      <c r="I2" s="72"/>
      <c r="J2" s="72"/>
      <c r="K2" s="297"/>
      <c r="L2" s="298"/>
      <c r="M2" s="299"/>
      <c r="N2" s="82"/>
      <c r="O2" s="300"/>
      <c r="P2" s="301"/>
      <c r="Q2" s="301"/>
      <c r="R2" s="301"/>
    </row>
    <row r="3" spans="1:18" ht="15.75">
      <c r="A3" s="78"/>
      <c r="B3" s="276" t="s">
        <v>115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301"/>
      <c r="Q3" s="301"/>
      <c r="R3" s="301"/>
    </row>
    <row r="4" spans="1:18" ht="12.75">
      <c r="A4" s="7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01"/>
      <c r="Q4" s="301"/>
      <c r="R4" s="301"/>
    </row>
    <row r="5" spans="1:18" ht="12.75">
      <c r="A5" s="78"/>
      <c r="B5" s="89"/>
      <c r="C5" s="72"/>
      <c r="D5" s="301"/>
      <c r="E5" s="72"/>
      <c r="F5" s="72"/>
      <c r="G5" s="72"/>
      <c r="H5" s="72"/>
      <c r="I5" s="72"/>
      <c r="J5" s="72"/>
      <c r="K5" s="297"/>
      <c r="L5" s="298"/>
      <c r="M5" s="299"/>
      <c r="N5" s="82"/>
      <c r="O5" s="300"/>
      <c r="P5" s="301"/>
      <c r="Q5" s="301"/>
      <c r="R5" s="301"/>
    </row>
    <row r="6" spans="1:18" ht="15">
      <c r="A6" s="263"/>
      <c r="B6" s="264" t="s">
        <v>258</v>
      </c>
      <c r="C6" s="265"/>
      <c r="D6" s="266"/>
      <c r="E6" s="266"/>
      <c r="F6" s="266"/>
      <c r="G6" s="266"/>
      <c r="H6" s="266"/>
      <c r="I6" s="266"/>
      <c r="J6" s="267"/>
      <c r="K6" s="268"/>
      <c r="L6" s="269"/>
      <c r="M6" s="268"/>
      <c r="N6" s="270"/>
      <c r="O6" s="270"/>
      <c r="P6" s="301"/>
      <c r="Q6" s="301"/>
      <c r="R6" s="301"/>
    </row>
    <row r="7" spans="1:18" ht="76.5">
      <c r="A7" s="263"/>
      <c r="B7" s="184" t="s">
        <v>26</v>
      </c>
      <c r="C7" s="184" t="s">
        <v>11</v>
      </c>
      <c r="D7" s="184" t="s">
        <v>35</v>
      </c>
      <c r="E7" s="175" t="s">
        <v>12</v>
      </c>
      <c r="F7" s="184" t="s">
        <v>22</v>
      </c>
      <c r="G7" s="184" t="s">
        <v>13</v>
      </c>
      <c r="H7" s="184" t="s">
        <v>246</v>
      </c>
      <c r="I7" s="184" t="s">
        <v>24</v>
      </c>
      <c r="J7" s="184" t="s">
        <v>25</v>
      </c>
      <c r="K7" s="185" t="s">
        <v>14</v>
      </c>
      <c r="L7" s="175" t="s">
        <v>17</v>
      </c>
      <c r="M7" s="185" t="s">
        <v>15</v>
      </c>
      <c r="N7" s="186" t="s">
        <v>16</v>
      </c>
      <c r="O7" s="186" t="s">
        <v>18</v>
      </c>
      <c r="P7" s="301"/>
      <c r="Q7" s="301"/>
      <c r="R7" s="301"/>
    </row>
    <row r="8" spans="1:18" ht="18" customHeight="1">
      <c r="A8" s="78">
        <v>1</v>
      </c>
      <c r="B8" s="40"/>
      <c r="C8" s="64" t="s">
        <v>119</v>
      </c>
      <c r="D8" s="64" t="s">
        <v>247</v>
      </c>
      <c r="E8" s="64" t="s">
        <v>69</v>
      </c>
      <c r="F8" s="64" t="s">
        <v>253</v>
      </c>
      <c r="G8" s="64" t="s">
        <v>256</v>
      </c>
      <c r="H8" s="64" t="s">
        <v>249</v>
      </c>
      <c r="I8" s="224"/>
      <c r="J8" s="39">
        <v>1080</v>
      </c>
      <c r="K8" s="66"/>
      <c r="L8" s="271"/>
      <c r="M8" s="66">
        <f>K8*1.07</f>
        <v>0</v>
      </c>
      <c r="N8" s="272">
        <f>J8*K8</f>
        <v>0</v>
      </c>
      <c r="O8" s="272">
        <f>J8*M8</f>
        <v>0</v>
      </c>
      <c r="P8" s="263"/>
      <c r="Q8" s="263"/>
      <c r="R8" s="263"/>
    </row>
    <row r="9" spans="1:18" ht="18" customHeight="1">
      <c r="A9" s="78">
        <v>2</v>
      </c>
      <c r="B9" s="40"/>
      <c r="C9" s="64" t="s">
        <v>39</v>
      </c>
      <c r="D9" s="64" t="s">
        <v>120</v>
      </c>
      <c r="E9" s="64" t="s">
        <v>9</v>
      </c>
      <c r="F9" s="64" t="s">
        <v>254</v>
      </c>
      <c r="G9" s="64" t="s">
        <v>256</v>
      </c>
      <c r="H9" s="64" t="s">
        <v>255</v>
      </c>
      <c r="I9" s="224"/>
      <c r="J9" s="39">
        <v>1440</v>
      </c>
      <c r="K9" s="32"/>
      <c r="L9" s="271"/>
      <c r="M9" s="66">
        <f>K9*1.07</f>
        <v>0</v>
      </c>
      <c r="N9" s="272">
        <f>J9*K9</f>
        <v>0</v>
      </c>
      <c r="O9" s="272">
        <f>J9*M9</f>
        <v>0</v>
      </c>
      <c r="P9" s="263"/>
      <c r="Q9" s="263"/>
      <c r="R9" s="263"/>
    </row>
    <row r="10" spans="1:18" ht="12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 t="s">
        <v>136</v>
      </c>
      <c r="M10" s="273"/>
      <c r="N10" s="274">
        <f>SUM(N6:N9)</f>
        <v>0</v>
      </c>
      <c r="O10" s="274">
        <f>SUM(O6:O9)</f>
        <v>0</v>
      </c>
      <c r="P10" s="273"/>
      <c r="Q10" s="273"/>
      <c r="R10" s="273"/>
    </row>
    <row r="11" spans="1:18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235"/>
      <c r="L11" s="273"/>
      <c r="M11" s="299"/>
      <c r="N11" s="229"/>
      <c r="O11" s="302"/>
      <c r="P11" s="3"/>
      <c r="Q11" s="3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9"/>
      <c r="O15" s="172"/>
      <c r="P15" s="49"/>
      <c r="Q15" s="49"/>
      <c r="R15" s="49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</sheetData>
  <mergeCells count="1">
    <mergeCell ref="B3:O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18.28125" style="0" customWidth="1"/>
    <col min="3" max="3" width="8.00390625" style="0" bestFit="1" customWidth="1"/>
    <col min="8" max="8" width="10.00390625" style="0" customWidth="1"/>
    <col min="10" max="10" width="5.57421875" style="0" bestFit="1" customWidth="1"/>
    <col min="11" max="12" width="6.8515625" style="0" bestFit="1" customWidth="1"/>
    <col min="13" max="13" width="6.28125" style="0" bestFit="1" customWidth="1"/>
    <col min="14" max="14" width="13.8515625" style="0" bestFit="1" customWidth="1"/>
    <col min="15" max="15" width="15.00390625" style="0" bestFit="1" customWidth="1"/>
  </cols>
  <sheetData>
    <row r="1" spans="2:15" s="9" customFormat="1" ht="18.75">
      <c r="B1" s="151" t="s">
        <v>37</v>
      </c>
      <c r="C1" s="11"/>
      <c r="D1" s="11"/>
      <c r="E1" s="11"/>
      <c r="F1" s="11"/>
      <c r="G1" s="11"/>
      <c r="H1" s="11"/>
      <c r="I1" s="11"/>
      <c r="J1" s="12"/>
      <c r="K1" s="13"/>
      <c r="L1" s="14"/>
      <c r="M1" s="26"/>
      <c r="N1" s="26"/>
      <c r="O1" s="174"/>
    </row>
    <row r="2" spans="2:15" s="9" customFormat="1" ht="12.75">
      <c r="B2" s="25"/>
      <c r="C2" s="11"/>
      <c r="D2" s="11"/>
      <c r="E2" s="11"/>
      <c r="F2" s="11"/>
      <c r="G2" s="11"/>
      <c r="H2" s="11"/>
      <c r="I2" s="11"/>
      <c r="J2" s="12"/>
      <c r="K2" s="13"/>
      <c r="L2" s="14"/>
      <c r="M2" s="26"/>
      <c r="N2" s="26"/>
      <c r="O2" s="174"/>
    </row>
    <row r="3" spans="2:15" s="9" customFormat="1" ht="15.75">
      <c r="B3" s="182" t="s">
        <v>38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26"/>
      <c r="O3" s="174"/>
    </row>
    <row r="4" spans="2:15" s="9" customFormat="1" ht="12.75">
      <c r="B4" s="11"/>
      <c r="C4" s="11"/>
      <c r="D4" s="11"/>
      <c r="E4" s="11"/>
      <c r="F4" s="11"/>
      <c r="G4" s="11"/>
      <c r="H4" s="11"/>
      <c r="I4" s="11"/>
      <c r="J4" s="12"/>
      <c r="K4" s="13"/>
      <c r="L4" s="14"/>
      <c r="M4" s="26"/>
      <c r="N4" s="26"/>
      <c r="O4" s="27"/>
    </row>
    <row r="5" spans="2:15" s="30" customFormat="1" ht="51">
      <c r="B5" s="184" t="s">
        <v>26</v>
      </c>
      <c r="C5" s="175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</row>
    <row r="6" spans="1:15" s="30" customFormat="1" ht="18" customHeight="1">
      <c r="A6" s="30">
        <v>1</v>
      </c>
      <c r="B6" s="31"/>
      <c r="C6" s="31">
        <v>1</v>
      </c>
      <c r="D6" s="31" t="s">
        <v>20</v>
      </c>
      <c r="E6" s="31" t="s">
        <v>21</v>
      </c>
      <c r="F6" s="31" t="s">
        <v>64</v>
      </c>
      <c r="G6" s="31"/>
      <c r="H6" s="31"/>
      <c r="I6" s="31"/>
      <c r="J6" s="31">
        <v>240</v>
      </c>
      <c r="K6" s="32"/>
      <c r="L6" s="33"/>
      <c r="M6" s="34">
        <f aca="true" t="shared" si="0" ref="M6:M17">K6*1.07</f>
        <v>0</v>
      </c>
      <c r="N6" s="35">
        <f aca="true" t="shared" si="1" ref="N6:N17">J6*K6</f>
        <v>0</v>
      </c>
      <c r="O6" s="35">
        <f aca="true" t="shared" si="2" ref="O6:O17">J6*M6</f>
        <v>0</v>
      </c>
    </row>
    <row r="7" spans="1:15" s="30" customFormat="1" ht="18" customHeight="1">
      <c r="A7" s="30">
        <v>2</v>
      </c>
      <c r="B7" s="31"/>
      <c r="C7" s="31" t="s">
        <v>6</v>
      </c>
      <c r="D7" s="31" t="s">
        <v>10</v>
      </c>
      <c r="E7" s="31" t="s">
        <v>21</v>
      </c>
      <c r="F7" s="31" t="s">
        <v>63</v>
      </c>
      <c r="G7" s="31"/>
      <c r="H7" s="31"/>
      <c r="I7" s="31"/>
      <c r="J7" s="39">
        <v>1200</v>
      </c>
      <c r="K7" s="32"/>
      <c r="L7" s="33"/>
      <c r="M7" s="34">
        <f t="shared" si="0"/>
        <v>0</v>
      </c>
      <c r="N7" s="35">
        <f t="shared" si="1"/>
        <v>0</v>
      </c>
      <c r="O7" s="35">
        <f t="shared" si="2"/>
        <v>0</v>
      </c>
    </row>
    <row r="8" spans="1:15" s="30" customFormat="1" ht="18" customHeight="1">
      <c r="A8" s="30">
        <v>3</v>
      </c>
      <c r="B8" s="31"/>
      <c r="C8" s="31" t="s">
        <v>5</v>
      </c>
      <c r="D8" s="31" t="s">
        <v>10</v>
      </c>
      <c r="E8" s="31" t="s">
        <v>28</v>
      </c>
      <c r="F8" s="31" t="s">
        <v>59</v>
      </c>
      <c r="G8" s="31" t="s">
        <v>252</v>
      </c>
      <c r="H8" s="31"/>
      <c r="I8" s="31"/>
      <c r="J8" s="31">
        <v>2400</v>
      </c>
      <c r="K8" s="32"/>
      <c r="L8" s="33"/>
      <c r="M8" s="34">
        <f t="shared" si="0"/>
        <v>0</v>
      </c>
      <c r="N8" s="35">
        <f t="shared" si="1"/>
        <v>0</v>
      </c>
      <c r="O8" s="35">
        <f t="shared" si="2"/>
        <v>0</v>
      </c>
    </row>
    <row r="9" spans="1:15" s="30" customFormat="1" ht="18" customHeight="1">
      <c r="A9" s="30">
        <v>4</v>
      </c>
      <c r="B9" s="31"/>
      <c r="C9" s="31" t="s">
        <v>5</v>
      </c>
      <c r="D9" s="31" t="s">
        <v>54</v>
      </c>
      <c r="E9" s="31" t="s">
        <v>55</v>
      </c>
      <c r="F9" s="31" t="s">
        <v>7</v>
      </c>
      <c r="G9" s="31"/>
      <c r="H9" s="31"/>
      <c r="I9" s="31"/>
      <c r="J9" s="31">
        <v>3860</v>
      </c>
      <c r="K9" s="32"/>
      <c r="L9" s="33"/>
      <c r="M9" s="34">
        <f t="shared" si="0"/>
        <v>0</v>
      </c>
      <c r="N9" s="35">
        <f t="shared" si="1"/>
        <v>0</v>
      </c>
      <c r="O9" s="35">
        <f t="shared" si="2"/>
        <v>0</v>
      </c>
    </row>
    <row r="10" spans="1:15" s="30" customFormat="1" ht="18" customHeight="1">
      <c r="A10" s="30">
        <v>5</v>
      </c>
      <c r="B10" s="31"/>
      <c r="C10" s="31" t="s">
        <v>5</v>
      </c>
      <c r="D10" s="31" t="s">
        <v>1</v>
      </c>
      <c r="E10" s="31" t="s">
        <v>65</v>
      </c>
      <c r="F10" s="31" t="s">
        <v>66</v>
      </c>
      <c r="G10" s="31" t="s">
        <v>252</v>
      </c>
      <c r="H10" s="31"/>
      <c r="I10" s="31"/>
      <c r="J10" s="39">
        <v>720</v>
      </c>
      <c r="K10" s="44"/>
      <c r="L10" s="33"/>
      <c r="M10" s="34">
        <f t="shared" si="0"/>
        <v>0</v>
      </c>
      <c r="N10" s="35">
        <f t="shared" si="1"/>
        <v>0</v>
      </c>
      <c r="O10" s="35">
        <f t="shared" si="2"/>
        <v>0</v>
      </c>
    </row>
    <row r="11" spans="1:15" s="30" customFormat="1" ht="18" customHeight="1">
      <c r="A11" s="30">
        <v>6</v>
      </c>
      <c r="B11" s="31"/>
      <c r="C11" s="31" t="s">
        <v>2</v>
      </c>
      <c r="D11" s="31" t="s">
        <v>54</v>
      </c>
      <c r="E11" s="31" t="s">
        <v>55</v>
      </c>
      <c r="F11" s="31" t="s">
        <v>56</v>
      </c>
      <c r="G11" s="31" t="s">
        <v>53</v>
      </c>
      <c r="H11" s="31"/>
      <c r="I11" s="31"/>
      <c r="J11" s="31">
        <v>4240</v>
      </c>
      <c r="K11" s="32"/>
      <c r="L11" s="33"/>
      <c r="M11" s="34">
        <f t="shared" si="0"/>
        <v>0</v>
      </c>
      <c r="N11" s="35">
        <f t="shared" si="1"/>
        <v>0</v>
      </c>
      <c r="O11" s="35">
        <f t="shared" si="2"/>
        <v>0</v>
      </c>
    </row>
    <row r="12" spans="1:15" s="30" customFormat="1" ht="18" customHeight="1">
      <c r="A12" s="30">
        <v>7</v>
      </c>
      <c r="B12" s="31"/>
      <c r="C12" s="31" t="s">
        <v>0</v>
      </c>
      <c r="D12" s="31" t="s">
        <v>10</v>
      </c>
      <c r="E12" s="31" t="s">
        <v>41</v>
      </c>
      <c r="F12" s="31" t="s">
        <v>46</v>
      </c>
      <c r="G12" s="31" t="s">
        <v>43</v>
      </c>
      <c r="H12" s="31"/>
      <c r="I12" s="31"/>
      <c r="J12" s="31">
        <v>240</v>
      </c>
      <c r="K12" s="32"/>
      <c r="L12" s="33"/>
      <c r="M12" s="34">
        <f t="shared" si="0"/>
        <v>0</v>
      </c>
      <c r="N12" s="35">
        <f t="shared" si="1"/>
        <v>0</v>
      </c>
      <c r="O12" s="35">
        <f t="shared" si="2"/>
        <v>0</v>
      </c>
    </row>
    <row r="13" spans="1:15" s="30" customFormat="1" ht="18" customHeight="1">
      <c r="A13" s="30">
        <v>8</v>
      </c>
      <c r="B13" s="31"/>
      <c r="C13" s="31" t="s">
        <v>0</v>
      </c>
      <c r="D13" s="31" t="s">
        <v>47</v>
      </c>
      <c r="E13" s="31" t="s">
        <v>48</v>
      </c>
      <c r="F13" s="31" t="s">
        <v>49</v>
      </c>
      <c r="G13" s="31"/>
      <c r="H13" s="31"/>
      <c r="I13" s="31"/>
      <c r="J13" s="31">
        <v>300</v>
      </c>
      <c r="K13" s="32"/>
      <c r="L13" s="33"/>
      <c r="M13" s="34">
        <f t="shared" si="0"/>
        <v>0</v>
      </c>
      <c r="N13" s="35">
        <f t="shared" si="1"/>
        <v>0</v>
      </c>
      <c r="O13" s="35">
        <f t="shared" si="2"/>
        <v>0</v>
      </c>
    </row>
    <row r="14" spans="1:15" s="30" customFormat="1" ht="18" customHeight="1">
      <c r="A14" s="30">
        <v>9</v>
      </c>
      <c r="B14" s="31"/>
      <c r="C14" s="31" t="s">
        <v>50</v>
      </c>
      <c r="D14" s="31" t="s">
        <v>51</v>
      </c>
      <c r="E14" s="31" t="s">
        <v>41</v>
      </c>
      <c r="F14" s="31" t="s">
        <v>52</v>
      </c>
      <c r="G14" s="37" t="s">
        <v>53</v>
      </c>
      <c r="H14" s="31"/>
      <c r="I14" s="31"/>
      <c r="J14" s="31">
        <v>6240</v>
      </c>
      <c r="K14" s="32"/>
      <c r="L14" s="33"/>
      <c r="M14" s="34">
        <f t="shared" si="0"/>
        <v>0</v>
      </c>
      <c r="N14" s="35">
        <f t="shared" si="1"/>
        <v>0</v>
      </c>
      <c r="O14" s="35">
        <f t="shared" si="2"/>
        <v>0</v>
      </c>
    </row>
    <row r="15" spans="1:15" s="30" customFormat="1" ht="18" customHeight="1">
      <c r="A15" s="30">
        <v>10</v>
      </c>
      <c r="B15" s="31"/>
      <c r="C15" s="31" t="s">
        <v>44</v>
      </c>
      <c r="D15" s="31" t="s">
        <v>40</v>
      </c>
      <c r="E15" s="31" t="s">
        <v>41</v>
      </c>
      <c r="F15" s="31" t="s">
        <v>42</v>
      </c>
      <c r="G15" s="31" t="s">
        <v>43</v>
      </c>
      <c r="H15" s="31"/>
      <c r="I15" s="31"/>
      <c r="J15" s="31">
        <v>5000</v>
      </c>
      <c r="K15" s="32"/>
      <c r="L15" s="33"/>
      <c r="M15" s="34">
        <f t="shared" si="0"/>
        <v>0</v>
      </c>
      <c r="N15" s="35">
        <f t="shared" si="1"/>
        <v>0</v>
      </c>
      <c r="O15" s="35">
        <f t="shared" si="2"/>
        <v>0</v>
      </c>
    </row>
    <row r="16" spans="1:15" s="30" customFormat="1" ht="18" customHeight="1">
      <c r="A16" s="30">
        <v>11</v>
      </c>
      <c r="B16" s="31"/>
      <c r="C16" s="31" t="s">
        <v>44</v>
      </c>
      <c r="D16" s="31" t="s">
        <v>40</v>
      </c>
      <c r="E16" s="31" t="s">
        <v>41</v>
      </c>
      <c r="F16" s="31" t="s">
        <v>45</v>
      </c>
      <c r="G16" s="31" t="s">
        <v>43</v>
      </c>
      <c r="H16" s="31"/>
      <c r="I16" s="31"/>
      <c r="J16" s="31">
        <v>5000</v>
      </c>
      <c r="K16" s="32"/>
      <c r="L16" s="33"/>
      <c r="M16" s="34">
        <f t="shared" si="0"/>
        <v>0</v>
      </c>
      <c r="N16" s="35">
        <f t="shared" si="1"/>
        <v>0</v>
      </c>
      <c r="O16" s="35">
        <f t="shared" si="2"/>
        <v>0</v>
      </c>
    </row>
    <row r="17" spans="1:15" s="30" customFormat="1" ht="18" customHeight="1">
      <c r="A17" s="30">
        <v>12</v>
      </c>
      <c r="B17" s="31"/>
      <c r="C17" s="31" t="s">
        <v>39</v>
      </c>
      <c r="D17" s="31" t="s">
        <v>40</v>
      </c>
      <c r="E17" s="31" t="s">
        <v>41</v>
      </c>
      <c r="F17" s="31" t="s">
        <v>42</v>
      </c>
      <c r="G17" s="31" t="s">
        <v>43</v>
      </c>
      <c r="H17" s="31"/>
      <c r="I17" s="31"/>
      <c r="J17" s="31">
        <v>600</v>
      </c>
      <c r="K17" s="32"/>
      <c r="L17" s="33"/>
      <c r="M17" s="34">
        <f t="shared" si="0"/>
        <v>0</v>
      </c>
      <c r="N17" s="35">
        <f t="shared" si="1"/>
        <v>0</v>
      </c>
      <c r="O17" s="35">
        <f t="shared" si="2"/>
        <v>0</v>
      </c>
    </row>
    <row r="18" spans="2:15" s="24" customFormat="1" ht="18" customHeight="1">
      <c r="B18" s="70"/>
      <c r="C18" s="72"/>
      <c r="D18" s="72"/>
      <c r="E18" s="72"/>
      <c r="F18" s="72"/>
      <c r="G18" s="72"/>
      <c r="H18" s="72"/>
      <c r="I18" s="72"/>
      <c r="J18" s="79"/>
      <c r="L18" s="80" t="s">
        <v>30</v>
      </c>
      <c r="M18" s="173"/>
      <c r="N18" s="251">
        <f>SUM(N4:N17)</f>
        <v>0</v>
      </c>
      <c r="O18" s="176">
        <f>SUM(O4:O17)</f>
        <v>0</v>
      </c>
    </row>
    <row r="19" spans="11:15" s="50" customFormat="1" ht="18" customHeight="1">
      <c r="K19" s="235"/>
      <c r="L19" s="24"/>
      <c r="M19" s="81"/>
      <c r="N19" s="229"/>
      <c r="O19" s="173"/>
    </row>
  </sheetData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9" bestFit="1" customWidth="1"/>
    <col min="2" max="2" width="17.8515625" style="9" customWidth="1"/>
    <col min="3" max="7" width="9.140625" style="9" customWidth="1"/>
    <col min="8" max="8" width="10.140625" style="9" customWidth="1"/>
    <col min="9" max="13" width="9.140625" style="9" customWidth="1"/>
    <col min="14" max="15" width="12.140625" style="9" bestFit="1" customWidth="1"/>
    <col min="16" max="16384" width="9.140625" style="9" customWidth="1"/>
  </cols>
  <sheetData>
    <row r="1" spans="1:15" ht="18.75">
      <c r="A1" s="52"/>
      <c r="B1" s="151" t="s">
        <v>218</v>
      </c>
      <c r="C1" s="11"/>
      <c r="D1" s="11"/>
      <c r="E1" s="11"/>
      <c r="F1" s="11"/>
      <c r="G1" s="11"/>
      <c r="H1" s="11"/>
      <c r="I1" s="11"/>
      <c r="J1" s="11"/>
      <c r="K1" s="55"/>
      <c r="L1" s="13"/>
      <c r="M1" s="56"/>
      <c r="N1" s="26"/>
      <c r="O1" s="26"/>
    </row>
    <row r="2" spans="1:15" ht="12.75">
      <c r="A2" s="29"/>
      <c r="B2" s="25"/>
      <c r="C2" s="11"/>
      <c r="D2" s="11"/>
      <c r="E2" s="11"/>
      <c r="F2" s="11"/>
      <c r="G2" s="11"/>
      <c r="H2" s="11"/>
      <c r="I2" s="11"/>
      <c r="J2" s="11"/>
      <c r="K2" s="55"/>
      <c r="L2" s="13"/>
      <c r="M2" s="56"/>
      <c r="N2" s="26"/>
      <c r="O2" s="26"/>
    </row>
    <row r="3" spans="1:15" ht="15.75" customHeight="1">
      <c r="A3" s="29"/>
      <c r="B3" s="182" t="s">
        <v>97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23.25" customHeight="1">
      <c r="A4" s="29"/>
      <c r="B4" s="54"/>
      <c r="C4" s="11"/>
      <c r="D4" s="11"/>
      <c r="E4" s="11"/>
      <c r="F4" s="11"/>
      <c r="G4" s="11"/>
      <c r="H4" s="11"/>
      <c r="I4" s="11"/>
      <c r="J4" s="11"/>
      <c r="K4" s="55"/>
      <c r="L4" s="13"/>
      <c r="M4" s="56"/>
      <c r="N4" s="26"/>
      <c r="O4" s="26"/>
    </row>
    <row r="5" spans="2:15" s="30" customFormat="1" ht="65.25" customHeight="1">
      <c r="B5" s="187" t="s">
        <v>26</v>
      </c>
      <c r="C5" s="188" t="s">
        <v>11</v>
      </c>
      <c r="D5" s="187" t="s">
        <v>35</v>
      </c>
      <c r="E5" s="188" t="s">
        <v>12</v>
      </c>
      <c r="F5" s="187" t="s">
        <v>22</v>
      </c>
      <c r="G5" s="187" t="s">
        <v>13</v>
      </c>
      <c r="H5" s="187" t="s">
        <v>23</v>
      </c>
      <c r="I5" s="187" t="s">
        <v>24</v>
      </c>
      <c r="J5" s="187" t="s">
        <v>25</v>
      </c>
      <c r="K5" s="189" t="s">
        <v>14</v>
      </c>
      <c r="L5" s="188" t="s">
        <v>17</v>
      </c>
      <c r="M5" s="189" t="s">
        <v>15</v>
      </c>
      <c r="N5" s="190" t="s">
        <v>16</v>
      </c>
      <c r="O5" s="190" t="s">
        <v>18</v>
      </c>
    </row>
    <row r="6" spans="1:15" s="30" customFormat="1" ht="18" customHeight="1">
      <c r="A6" s="30">
        <v>1</v>
      </c>
      <c r="B6" s="156"/>
      <c r="C6" s="39">
        <v>0</v>
      </c>
      <c r="D6" s="39" t="s">
        <v>1</v>
      </c>
      <c r="E6" s="39" t="s">
        <v>69</v>
      </c>
      <c r="F6" s="39" t="s">
        <v>98</v>
      </c>
      <c r="G6" s="39"/>
      <c r="H6" s="39"/>
      <c r="I6" s="39"/>
      <c r="J6" s="39">
        <v>5160</v>
      </c>
      <c r="K6" s="44"/>
      <c r="L6" s="177"/>
      <c r="M6" s="178">
        <f aca="true" t="shared" si="0" ref="M6:M12">K6*1.07</f>
        <v>0</v>
      </c>
      <c r="N6" s="179">
        <f aca="true" t="shared" si="1" ref="N6:N12">J6*K6</f>
        <v>0</v>
      </c>
      <c r="O6" s="179">
        <f aca="true" t="shared" si="2" ref="O6:O12">J6*M6</f>
        <v>0</v>
      </c>
    </row>
    <row r="7" spans="1:15" s="30" customFormat="1" ht="18" customHeight="1">
      <c r="A7" s="30">
        <v>2</v>
      </c>
      <c r="B7" s="156"/>
      <c r="C7" s="39">
        <v>1</v>
      </c>
      <c r="D7" s="39" t="s">
        <v>1</v>
      </c>
      <c r="E7" s="39" t="s">
        <v>69</v>
      </c>
      <c r="F7" s="39" t="s">
        <v>76</v>
      </c>
      <c r="G7" s="39"/>
      <c r="H7" s="181"/>
      <c r="I7" s="39"/>
      <c r="J7" s="39">
        <v>180</v>
      </c>
      <c r="K7" s="44"/>
      <c r="L7" s="177"/>
      <c r="M7" s="178">
        <f t="shared" si="0"/>
        <v>0</v>
      </c>
      <c r="N7" s="179">
        <f t="shared" si="1"/>
        <v>0</v>
      </c>
      <c r="O7" s="179">
        <f t="shared" si="2"/>
        <v>0</v>
      </c>
    </row>
    <row r="8" spans="1:15" s="24" customFormat="1" ht="18" customHeight="1">
      <c r="A8" s="30">
        <v>3</v>
      </c>
      <c r="B8" s="156"/>
      <c r="C8" s="39">
        <v>5</v>
      </c>
      <c r="D8" s="39" t="s">
        <v>99</v>
      </c>
      <c r="E8" s="39" t="s">
        <v>21</v>
      </c>
      <c r="F8" s="39" t="s">
        <v>100</v>
      </c>
      <c r="G8" s="39"/>
      <c r="H8" s="181"/>
      <c r="I8" s="39"/>
      <c r="J8" s="39">
        <v>240</v>
      </c>
      <c r="K8" s="44"/>
      <c r="L8" s="177"/>
      <c r="M8" s="178">
        <f t="shared" si="0"/>
        <v>0</v>
      </c>
      <c r="N8" s="179">
        <f t="shared" si="1"/>
        <v>0</v>
      </c>
      <c r="O8" s="179">
        <f t="shared" si="2"/>
        <v>0</v>
      </c>
    </row>
    <row r="9" spans="1:15" s="30" customFormat="1" ht="18" customHeight="1">
      <c r="A9" s="30">
        <v>4</v>
      </c>
      <c r="B9" s="156"/>
      <c r="C9" s="39" t="s">
        <v>6</v>
      </c>
      <c r="D9" s="39" t="s">
        <v>47</v>
      </c>
      <c r="E9" s="180" t="s">
        <v>55</v>
      </c>
      <c r="F9" s="39" t="s">
        <v>62</v>
      </c>
      <c r="G9" s="39"/>
      <c r="H9" s="181"/>
      <c r="I9" s="39"/>
      <c r="J9" s="39">
        <v>2000</v>
      </c>
      <c r="K9" s="44"/>
      <c r="L9" s="177"/>
      <c r="M9" s="178">
        <f t="shared" si="0"/>
        <v>0</v>
      </c>
      <c r="N9" s="179">
        <f t="shared" si="1"/>
        <v>0</v>
      </c>
      <c r="O9" s="179">
        <f t="shared" si="2"/>
        <v>0</v>
      </c>
    </row>
    <row r="10" spans="1:15" s="30" customFormat="1" ht="18" customHeight="1">
      <c r="A10" s="30">
        <v>5</v>
      </c>
      <c r="B10" s="156"/>
      <c r="C10" s="39" t="s">
        <v>5</v>
      </c>
      <c r="D10" s="39" t="s">
        <v>47</v>
      </c>
      <c r="E10" s="39" t="s">
        <v>48</v>
      </c>
      <c r="F10" s="39" t="s">
        <v>62</v>
      </c>
      <c r="G10" s="39"/>
      <c r="H10" s="39"/>
      <c r="I10" s="39"/>
      <c r="J10" s="39">
        <v>2000</v>
      </c>
      <c r="K10" s="44"/>
      <c r="L10" s="177"/>
      <c r="M10" s="178">
        <f t="shared" si="0"/>
        <v>0</v>
      </c>
      <c r="N10" s="179">
        <f t="shared" si="1"/>
        <v>0</v>
      </c>
      <c r="O10" s="179">
        <f t="shared" si="2"/>
        <v>0</v>
      </c>
    </row>
    <row r="11" spans="1:15" s="30" customFormat="1" ht="18" customHeight="1">
      <c r="A11" s="30">
        <v>6</v>
      </c>
      <c r="B11" s="156"/>
      <c r="C11" s="39" t="s">
        <v>2</v>
      </c>
      <c r="D11" s="39" t="s">
        <v>54</v>
      </c>
      <c r="E11" s="39" t="s">
        <v>55</v>
      </c>
      <c r="F11" s="39" t="s">
        <v>61</v>
      </c>
      <c r="G11" s="39"/>
      <c r="H11" s="39"/>
      <c r="I11" s="39"/>
      <c r="J11" s="39">
        <v>240</v>
      </c>
      <c r="K11" s="44"/>
      <c r="L11" s="177"/>
      <c r="M11" s="178">
        <f t="shared" si="0"/>
        <v>0</v>
      </c>
      <c r="N11" s="179">
        <f t="shared" si="1"/>
        <v>0</v>
      </c>
      <c r="O11" s="179">
        <f t="shared" si="2"/>
        <v>0</v>
      </c>
    </row>
    <row r="12" spans="1:15" s="30" customFormat="1" ht="18" customHeight="1">
      <c r="A12" s="30">
        <v>7</v>
      </c>
      <c r="B12" s="156"/>
      <c r="C12" s="39" t="s">
        <v>0</v>
      </c>
      <c r="D12" s="39" t="s">
        <v>3</v>
      </c>
      <c r="E12" s="39" t="s">
        <v>101</v>
      </c>
      <c r="F12" s="39" t="s">
        <v>103</v>
      </c>
      <c r="G12" s="39" t="s">
        <v>102</v>
      </c>
      <c r="H12" s="181"/>
      <c r="I12" s="39"/>
      <c r="J12" s="39">
        <v>180</v>
      </c>
      <c r="K12" s="44"/>
      <c r="L12" s="177"/>
      <c r="M12" s="178">
        <f t="shared" si="0"/>
        <v>0</v>
      </c>
      <c r="N12" s="179">
        <f t="shared" si="1"/>
        <v>0</v>
      </c>
      <c r="O12" s="179">
        <f t="shared" si="2"/>
        <v>0</v>
      </c>
    </row>
    <row r="13" spans="1:15" ht="17.25" customHeight="1">
      <c r="A13" s="29"/>
      <c r="B13" s="72"/>
      <c r="C13" s="11"/>
      <c r="D13" s="11"/>
      <c r="E13" s="11"/>
      <c r="F13" s="11"/>
      <c r="G13" s="11"/>
      <c r="H13" s="28"/>
      <c r="I13" s="11"/>
      <c r="J13" s="11"/>
      <c r="K13" s="55"/>
      <c r="L13" s="13" t="s">
        <v>30</v>
      </c>
      <c r="M13" s="56"/>
      <c r="N13" s="250">
        <f>SUM(N6:N12)</f>
        <v>0</v>
      </c>
      <c r="O13" s="15">
        <f>SUM(O6:O12)</f>
        <v>0</v>
      </c>
    </row>
    <row r="14" spans="11:15" s="24" customFormat="1" ht="18" customHeight="1">
      <c r="K14" s="235"/>
      <c r="M14" s="81"/>
      <c r="N14" s="229"/>
      <c r="O14" s="173"/>
    </row>
  </sheetData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9" bestFit="1" customWidth="1"/>
    <col min="2" max="2" width="18.57421875" style="9" customWidth="1"/>
    <col min="3" max="3" width="8.57421875" style="9" customWidth="1"/>
    <col min="4" max="7" width="9.140625" style="9" customWidth="1"/>
    <col min="8" max="8" width="10.28125" style="9" bestFit="1" customWidth="1"/>
    <col min="9" max="13" width="9.140625" style="9" customWidth="1"/>
    <col min="14" max="15" width="12.140625" style="9" bestFit="1" customWidth="1"/>
    <col min="16" max="16384" width="9.140625" style="9" customWidth="1"/>
  </cols>
  <sheetData>
    <row r="1" spans="1:15" ht="18.75">
      <c r="A1" s="52"/>
      <c r="B1" s="151" t="s">
        <v>85</v>
      </c>
      <c r="C1" s="11"/>
      <c r="D1" s="11"/>
      <c r="E1" s="11"/>
      <c r="F1" s="11"/>
      <c r="G1" s="11"/>
      <c r="H1" s="28"/>
      <c r="I1" s="11"/>
      <c r="J1" s="11"/>
      <c r="K1" s="55"/>
      <c r="L1" s="13"/>
      <c r="M1" s="56"/>
      <c r="N1" s="15"/>
      <c r="O1" s="15"/>
    </row>
    <row r="2" spans="1:15" ht="12.75">
      <c r="A2" s="29"/>
      <c r="B2" s="25"/>
      <c r="C2" s="11"/>
      <c r="D2" s="11"/>
      <c r="E2" s="11"/>
      <c r="F2" s="11"/>
      <c r="G2" s="11"/>
      <c r="H2" s="28"/>
      <c r="I2" s="11"/>
      <c r="J2" s="11"/>
      <c r="K2" s="55"/>
      <c r="L2" s="13"/>
      <c r="M2" s="56"/>
      <c r="N2" s="15"/>
      <c r="O2" s="15"/>
    </row>
    <row r="3" spans="1:15" ht="15.75">
      <c r="A3" s="29"/>
      <c r="B3" s="275" t="s">
        <v>105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2.75">
      <c r="A4" s="29"/>
      <c r="B4" s="28"/>
      <c r="C4" s="28"/>
      <c r="D4" s="28"/>
      <c r="E4" s="28"/>
      <c r="F4" s="28"/>
      <c r="G4" s="28"/>
      <c r="H4" s="28"/>
      <c r="I4" s="28"/>
      <c r="J4" s="11"/>
      <c r="K4" s="75"/>
      <c r="L4" s="13"/>
      <c r="M4" s="56"/>
      <c r="N4" s="26"/>
      <c r="O4" s="26"/>
    </row>
    <row r="5" spans="2:15" s="30" customFormat="1" ht="65.25" customHeight="1">
      <c r="B5" s="184" t="s">
        <v>26</v>
      </c>
      <c r="C5" s="175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7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</row>
    <row r="6" spans="1:15" s="24" customFormat="1" ht="18" customHeight="1">
      <c r="A6" s="30">
        <v>1</v>
      </c>
      <c r="B6" s="64"/>
      <c r="C6" s="64" t="s">
        <v>2</v>
      </c>
      <c r="D6" s="64" t="s">
        <v>108</v>
      </c>
      <c r="E6" s="64" t="s">
        <v>106</v>
      </c>
      <c r="F6" s="64" t="s">
        <v>109</v>
      </c>
      <c r="G6" s="64"/>
      <c r="H6" s="64"/>
      <c r="I6" s="64"/>
      <c r="J6" s="39">
        <v>1200</v>
      </c>
      <c r="K6" s="66"/>
      <c r="L6" s="76"/>
      <c r="M6" s="66">
        <f>K6*1.07</f>
        <v>0</v>
      </c>
      <c r="N6" s="69">
        <f>J6*K6</f>
        <v>0</v>
      </c>
      <c r="O6" s="69">
        <f>J6*M6</f>
        <v>0</v>
      </c>
    </row>
    <row r="7" spans="1:15" s="24" customFormat="1" ht="18" customHeight="1">
      <c r="A7" s="30">
        <v>2</v>
      </c>
      <c r="B7" s="64"/>
      <c r="C7" s="64" t="s">
        <v>0</v>
      </c>
      <c r="D7" s="64" t="s">
        <v>108</v>
      </c>
      <c r="E7" s="64" t="s">
        <v>106</v>
      </c>
      <c r="F7" s="64" t="s">
        <v>109</v>
      </c>
      <c r="G7" s="64"/>
      <c r="H7" s="64"/>
      <c r="I7" s="64"/>
      <c r="J7" s="39">
        <v>1440</v>
      </c>
      <c r="K7" s="66"/>
      <c r="L7" s="76"/>
      <c r="M7" s="66">
        <f>K7*1.07</f>
        <v>0</v>
      </c>
      <c r="N7" s="69">
        <f>J7*K7</f>
        <v>0</v>
      </c>
      <c r="O7" s="69">
        <f>J7*M7</f>
        <v>0</v>
      </c>
    </row>
    <row r="8" spans="1:15" s="24" customFormat="1" ht="18" customHeight="1">
      <c r="A8" s="30">
        <v>3</v>
      </c>
      <c r="B8" s="64"/>
      <c r="C8" s="64" t="s">
        <v>50</v>
      </c>
      <c r="D8" s="64" t="s">
        <v>3</v>
      </c>
      <c r="E8" s="64" t="s">
        <v>106</v>
      </c>
      <c r="F8" s="64" t="s">
        <v>103</v>
      </c>
      <c r="G8" s="64"/>
      <c r="H8" s="64"/>
      <c r="I8" s="64"/>
      <c r="J8" s="39">
        <v>1560</v>
      </c>
      <c r="K8" s="66"/>
      <c r="L8" s="76"/>
      <c r="M8" s="66">
        <f>K8*1.07</f>
        <v>0</v>
      </c>
      <c r="N8" s="69">
        <f>J8*K8</f>
        <v>0</v>
      </c>
      <c r="O8" s="69">
        <f>J8*M8</f>
        <v>0</v>
      </c>
    </row>
    <row r="9" spans="1:15" s="24" customFormat="1" ht="18" customHeight="1">
      <c r="A9" s="30">
        <v>4</v>
      </c>
      <c r="B9" s="64"/>
      <c r="C9" s="64" t="s">
        <v>44</v>
      </c>
      <c r="D9" s="64" t="s">
        <v>3</v>
      </c>
      <c r="E9" s="64" t="s">
        <v>106</v>
      </c>
      <c r="F9" s="64" t="s">
        <v>103</v>
      </c>
      <c r="G9" s="64" t="s">
        <v>107</v>
      </c>
      <c r="H9" s="64"/>
      <c r="I9" s="64"/>
      <c r="J9" s="39">
        <v>960</v>
      </c>
      <c r="K9" s="66"/>
      <c r="L9" s="76"/>
      <c r="M9" s="66">
        <f>K9*1.07</f>
        <v>0</v>
      </c>
      <c r="N9" s="69">
        <f>J9*K9</f>
        <v>0</v>
      </c>
      <c r="O9" s="69">
        <f>J9*M9</f>
        <v>0</v>
      </c>
    </row>
    <row r="10" spans="1:15" s="24" customFormat="1" ht="18" customHeight="1">
      <c r="A10" s="30"/>
      <c r="B10" s="72"/>
      <c r="C10" s="72"/>
      <c r="D10" s="72"/>
      <c r="E10" s="72"/>
      <c r="F10" s="72"/>
      <c r="G10" s="72"/>
      <c r="H10" s="70"/>
      <c r="I10" s="72"/>
      <c r="J10" s="72"/>
      <c r="K10" s="104"/>
      <c r="L10" s="80" t="s">
        <v>30</v>
      </c>
      <c r="M10" s="105"/>
      <c r="N10" s="173">
        <f>SUM(N6:N9)</f>
        <v>0</v>
      </c>
      <c r="O10" s="173">
        <f>SUM(O6:O9)</f>
        <v>0</v>
      </c>
    </row>
    <row r="11" spans="11:15" ht="18" customHeight="1">
      <c r="K11" s="235"/>
      <c r="L11" s="24"/>
      <c r="M11" s="81"/>
      <c r="N11" s="229"/>
      <c r="O11" s="173"/>
    </row>
  </sheetData>
  <mergeCells count="1">
    <mergeCell ref="B3:O3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9" bestFit="1" customWidth="1"/>
    <col min="2" max="2" width="18.28125" style="9" customWidth="1"/>
    <col min="3" max="7" width="9.140625" style="9" customWidth="1"/>
    <col min="8" max="8" width="10.421875" style="9" customWidth="1"/>
    <col min="9" max="13" width="9.140625" style="9" customWidth="1"/>
    <col min="14" max="15" width="12.28125" style="9" bestFit="1" customWidth="1"/>
    <col min="16" max="16384" width="9.140625" style="9" customWidth="1"/>
  </cols>
  <sheetData>
    <row r="1" spans="1:15" ht="18.75">
      <c r="A1" s="52"/>
      <c r="B1" s="151" t="s">
        <v>90</v>
      </c>
      <c r="C1" s="11"/>
      <c r="D1" s="11"/>
      <c r="E1" s="11"/>
      <c r="F1" s="11"/>
      <c r="G1" s="11"/>
      <c r="H1" s="28"/>
      <c r="I1" s="11"/>
      <c r="J1" s="11"/>
      <c r="K1" s="55"/>
      <c r="L1" s="13"/>
      <c r="M1" s="56"/>
      <c r="N1" s="26"/>
      <c r="O1" s="26"/>
    </row>
    <row r="2" spans="1:15" ht="12.75">
      <c r="A2" s="29"/>
      <c r="B2" s="25"/>
      <c r="C2" s="11"/>
      <c r="D2" s="11"/>
      <c r="E2" s="11"/>
      <c r="F2" s="11"/>
      <c r="G2" s="11"/>
      <c r="H2" s="28"/>
      <c r="I2" s="11"/>
      <c r="J2" s="11"/>
      <c r="K2" s="55"/>
      <c r="L2" s="13"/>
      <c r="M2" s="56"/>
      <c r="N2" s="26"/>
      <c r="O2" s="26"/>
    </row>
    <row r="3" spans="1:15" ht="15.75">
      <c r="A3" s="29"/>
      <c r="B3" s="275" t="s">
        <v>113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2.75">
      <c r="A4" s="29"/>
      <c r="B4" s="77"/>
      <c r="C4" s="11"/>
      <c r="D4" s="11"/>
      <c r="E4" s="11"/>
      <c r="F4" s="11"/>
      <c r="G4" s="11"/>
      <c r="H4" s="28"/>
      <c r="I4" s="11"/>
      <c r="J4" s="11"/>
      <c r="K4" s="55"/>
      <c r="L4" s="13"/>
      <c r="M4" s="56"/>
      <c r="N4" s="26"/>
      <c r="O4" s="26"/>
    </row>
    <row r="5" spans="2:15" s="30" customFormat="1" ht="65.25" customHeight="1">
      <c r="B5" s="184" t="s">
        <v>26</v>
      </c>
      <c r="C5" s="175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</row>
    <row r="6" spans="1:15" s="24" customFormat="1" ht="18" customHeight="1">
      <c r="A6" s="30">
        <v>1</v>
      </c>
      <c r="B6" s="64"/>
      <c r="C6" s="64">
        <v>1</v>
      </c>
      <c r="D6" s="64" t="s">
        <v>10</v>
      </c>
      <c r="E6" s="64" t="s">
        <v>21</v>
      </c>
      <c r="F6" s="64" t="s">
        <v>19</v>
      </c>
      <c r="G6" s="64"/>
      <c r="H6" s="65"/>
      <c r="I6" s="64"/>
      <c r="J6" s="39">
        <v>180</v>
      </c>
      <c r="K6" s="66"/>
      <c r="L6" s="67"/>
      <c r="M6" s="68">
        <f>K6*1.07</f>
        <v>0</v>
      </c>
      <c r="N6" s="69">
        <f>K6*J6</f>
        <v>0</v>
      </c>
      <c r="O6" s="69">
        <f>J6*M6</f>
        <v>0</v>
      </c>
    </row>
    <row r="7" spans="1:15" s="24" customFormat="1" ht="18" customHeight="1">
      <c r="A7" s="30">
        <v>2</v>
      </c>
      <c r="B7" s="64"/>
      <c r="C7" s="64">
        <v>1</v>
      </c>
      <c r="D7" s="64" t="s">
        <v>20</v>
      </c>
      <c r="E7" s="64" t="s">
        <v>21</v>
      </c>
      <c r="F7" s="64" t="s">
        <v>31</v>
      </c>
      <c r="G7" s="64"/>
      <c r="H7" s="65"/>
      <c r="I7" s="64"/>
      <c r="J7" s="39">
        <v>3000</v>
      </c>
      <c r="K7" s="66"/>
      <c r="L7" s="67"/>
      <c r="M7" s="68">
        <f>K7*1.07</f>
        <v>0</v>
      </c>
      <c r="N7" s="69">
        <f>K7*J7</f>
        <v>0</v>
      </c>
      <c r="O7" s="69">
        <f>J7*M7</f>
        <v>0</v>
      </c>
    </row>
    <row r="8" spans="1:15" s="24" customFormat="1" ht="18" customHeight="1">
      <c r="A8" s="30"/>
      <c r="B8" s="72"/>
      <c r="C8" s="72"/>
      <c r="D8" s="72"/>
      <c r="E8" s="72"/>
      <c r="F8" s="72"/>
      <c r="G8" s="72"/>
      <c r="H8" s="70"/>
      <c r="I8" s="72"/>
      <c r="J8" s="72"/>
      <c r="K8" s="104"/>
      <c r="L8" s="80" t="s">
        <v>30</v>
      </c>
      <c r="M8" s="105"/>
      <c r="N8" s="191">
        <f>SUM(N6:N7)</f>
        <v>0</v>
      </c>
      <c r="O8" s="191">
        <f>SUM(O6:O7)</f>
        <v>0</v>
      </c>
    </row>
    <row r="9" spans="11:15" ht="18" customHeight="1">
      <c r="K9" s="235"/>
      <c r="L9" s="24"/>
      <c r="M9" s="81"/>
      <c r="N9" s="229"/>
      <c r="O9" s="173"/>
    </row>
  </sheetData>
  <mergeCells count="1">
    <mergeCell ref="B3:O3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Elzbieta Kałużna-Cebula&amp;Cstrona &amp;P z &amp;N&amp;RZatwierdził:</oddFooter>
  </headerFooter>
  <colBreaks count="2" manualBreakCount="2">
    <brk id="15" max="7" man="1"/>
    <brk id="5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9"/>
  <sheetViews>
    <sheetView tabSelected="1" workbookViewId="0" topLeftCell="A1">
      <selection activeCell="A14" sqref="A14:IV16"/>
    </sheetView>
  </sheetViews>
  <sheetFormatPr defaultColWidth="9.140625" defaultRowHeight="12.75"/>
  <cols>
    <col min="1" max="1" width="2.57421875" style="9" bestFit="1" customWidth="1"/>
    <col min="2" max="2" width="19.00390625" style="9" customWidth="1"/>
    <col min="3" max="7" width="9.140625" style="9" customWidth="1"/>
    <col min="8" max="8" width="10.28125" style="9" customWidth="1"/>
    <col min="9" max="11" width="9.140625" style="9" customWidth="1"/>
    <col min="12" max="12" width="7.421875" style="9" bestFit="1" customWidth="1"/>
    <col min="13" max="13" width="6.28125" style="9" bestFit="1" customWidth="1"/>
    <col min="14" max="15" width="13.421875" style="9" bestFit="1" customWidth="1"/>
    <col min="16" max="16384" width="9.140625" style="9" customWidth="1"/>
  </cols>
  <sheetData>
    <row r="1" spans="1:60" s="24" customFormat="1" ht="18.75">
      <c r="A1" s="78"/>
      <c r="B1" s="236" t="s">
        <v>96</v>
      </c>
      <c r="C1" s="72"/>
      <c r="D1" s="72"/>
      <c r="E1" s="72"/>
      <c r="F1" s="72"/>
      <c r="G1" s="72"/>
      <c r="H1" s="72"/>
      <c r="I1" s="72"/>
      <c r="J1" s="72"/>
      <c r="K1" s="79"/>
      <c r="L1" s="80"/>
      <c r="M1" s="81"/>
      <c r="N1" s="82"/>
      <c r="O1" s="83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</row>
    <row r="2" spans="1:60" s="24" customFormat="1" ht="22.5" customHeight="1">
      <c r="A2" s="30"/>
      <c r="B2" s="84"/>
      <c r="C2" s="72"/>
      <c r="D2" s="72"/>
      <c r="E2" s="72"/>
      <c r="F2" s="72"/>
      <c r="G2" s="72"/>
      <c r="H2" s="72"/>
      <c r="I2" s="72"/>
      <c r="J2" s="72"/>
      <c r="K2" s="79"/>
      <c r="L2" s="80"/>
      <c r="M2" s="81"/>
      <c r="N2" s="82"/>
      <c r="O2" s="83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</row>
    <row r="3" spans="1:60" s="24" customFormat="1" ht="15.75">
      <c r="A3" s="30"/>
      <c r="B3" s="276" t="s">
        <v>115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</row>
    <row r="4" spans="1:60" s="24" customFormat="1" ht="12.75">
      <c r="A4" s="30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</row>
    <row r="5" spans="1:60" s="87" customFormat="1" ht="15">
      <c r="A5" s="30"/>
      <c r="B5" s="277" t="s">
        <v>27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0" s="24" customFormat="1" ht="12.75">
      <c r="A6" s="88"/>
      <c r="B6" s="89"/>
      <c r="C6" s="72"/>
      <c r="E6" s="72"/>
      <c r="F6" s="72"/>
      <c r="G6" s="72"/>
      <c r="H6" s="72"/>
      <c r="I6" s="72"/>
      <c r="J6" s="72"/>
      <c r="K6" s="79"/>
      <c r="L6" s="80"/>
      <c r="M6" s="81"/>
      <c r="N6" s="82"/>
      <c r="O6" s="83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</row>
    <row r="7" spans="2:60" s="192" customFormat="1" ht="51">
      <c r="B7" s="184" t="s">
        <v>26</v>
      </c>
      <c r="C7" s="184" t="s">
        <v>11</v>
      </c>
      <c r="D7" s="184" t="s">
        <v>35</v>
      </c>
      <c r="E7" s="175" t="s">
        <v>12</v>
      </c>
      <c r="F7" s="184" t="s">
        <v>22</v>
      </c>
      <c r="G7" s="184" t="s">
        <v>13</v>
      </c>
      <c r="H7" s="184" t="s">
        <v>246</v>
      </c>
      <c r="I7" s="184" t="s">
        <v>24</v>
      </c>
      <c r="J7" s="184" t="s">
        <v>25</v>
      </c>
      <c r="K7" s="185" t="s">
        <v>14</v>
      </c>
      <c r="L7" s="175" t="s">
        <v>17</v>
      </c>
      <c r="M7" s="185" t="s">
        <v>15</v>
      </c>
      <c r="N7" s="186" t="s">
        <v>16</v>
      </c>
      <c r="O7" s="186" t="s">
        <v>18</v>
      </c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</row>
    <row r="8" spans="1:60" s="30" customFormat="1" ht="18" customHeight="1">
      <c r="A8" s="30">
        <v>1</v>
      </c>
      <c r="B8" s="40"/>
      <c r="C8" s="64" t="s">
        <v>116</v>
      </c>
      <c r="D8" s="64" t="s">
        <v>117</v>
      </c>
      <c r="E8" s="64" t="s">
        <v>106</v>
      </c>
      <c r="F8" s="64" t="s">
        <v>118</v>
      </c>
      <c r="G8" s="64"/>
      <c r="H8" s="64"/>
      <c r="I8" s="64"/>
      <c r="J8" s="39">
        <v>1440</v>
      </c>
      <c r="K8" s="66"/>
      <c r="L8" s="76">
        <v>0.07</v>
      </c>
      <c r="M8" s="66">
        <f>K8*1.07</f>
        <v>0</v>
      </c>
      <c r="N8" s="69">
        <f>J8*K8</f>
        <v>0</v>
      </c>
      <c r="O8" s="69">
        <f>J8*M8</f>
        <v>0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</row>
    <row r="9" spans="1:60" s="30" customFormat="1" ht="18" customHeight="1">
      <c r="A9" s="30">
        <v>2</v>
      </c>
      <c r="B9" s="90"/>
      <c r="C9" s="91" t="s">
        <v>119</v>
      </c>
      <c r="D9" s="91" t="s">
        <v>120</v>
      </c>
      <c r="E9" s="91" t="s">
        <v>106</v>
      </c>
      <c r="F9" s="91" t="s">
        <v>118</v>
      </c>
      <c r="G9" s="91"/>
      <c r="H9" s="91"/>
      <c r="I9" s="91"/>
      <c r="J9" s="194">
        <v>960</v>
      </c>
      <c r="K9" s="92"/>
      <c r="L9" s="93">
        <v>0.07</v>
      </c>
      <c r="M9" s="66">
        <f>K9*1.07</f>
        <v>0</v>
      </c>
      <c r="N9" s="69">
        <f>J9*K9</f>
        <v>0</v>
      </c>
      <c r="O9" s="69">
        <f>J9*M9</f>
        <v>0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</row>
    <row r="10" spans="1:15" s="70" customFormat="1" ht="18" customHeight="1">
      <c r="A10" s="36"/>
      <c r="B10" s="94" t="s">
        <v>121</v>
      </c>
      <c r="C10" s="95"/>
      <c r="D10" s="96"/>
      <c r="E10" s="96"/>
      <c r="F10" s="96"/>
      <c r="G10" s="96"/>
      <c r="H10" s="96"/>
      <c r="I10" s="96"/>
      <c r="J10" s="107"/>
      <c r="K10" s="97"/>
      <c r="L10" s="98"/>
      <c r="M10" s="97"/>
      <c r="N10" s="99"/>
      <c r="O10" s="99"/>
    </row>
    <row r="11" spans="1:60" s="24" customFormat="1" ht="18" customHeight="1">
      <c r="A11" s="30">
        <v>3</v>
      </c>
      <c r="B11" s="100"/>
      <c r="C11" s="101" t="s">
        <v>39</v>
      </c>
      <c r="D11" s="101" t="s">
        <v>120</v>
      </c>
      <c r="E11" s="101" t="s">
        <v>9</v>
      </c>
      <c r="F11" s="101" t="s">
        <v>118</v>
      </c>
      <c r="G11" s="101"/>
      <c r="H11" s="101"/>
      <c r="I11" s="101"/>
      <c r="J11" s="195">
        <v>960</v>
      </c>
      <c r="K11" s="102"/>
      <c r="L11" s="103">
        <v>0.07</v>
      </c>
      <c r="M11" s="66">
        <f>K11*1.07</f>
        <v>0</v>
      </c>
      <c r="N11" s="69">
        <f>J11*K11</f>
        <v>0</v>
      </c>
      <c r="O11" s="69">
        <f>J11*M11</f>
        <v>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</row>
    <row r="12" spans="1:15" s="70" customFormat="1" ht="18" customHeight="1">
      <c r="A12" s="36"/>
      <c r="B12" s="94" t="s">
        <v>257</v>
      </c>
      <c r="C12" s="95"/>
      <c r="D12" s="96"/>
      <c r="E12" s="96"/>
      <c r="F12" s="96"/>
      <c r="G12" s="96"/>
      <c r="H12" s="96"/>
      <c r="I12" s="96"/>
      <c r="J12" s="107"/>
      <c r="K12" s="97"/>
      <c r="L12" s="98"/>
      <c r="M12" s="97"/>
      <c r="N12" s="99"/>
      <c r="O12" s="99"/>
    </row>
    <row r="13" spans="1:60" s="24" customFormat="1" ht="18" customHeight="1">
      <c r="A13" s="30">
        <v>4</v>
      </c>
      <c r="B13" s="100"/>
      <c r="C13" s="101" t="s">
        <v>119</v>
      </c>
      <c r="D13" s="101" t="s">
        <v>247</v>
      </c>
      <c r="E13" s="101" t="s">
        <v>65</v>
      </c>
      <c r="F13" s="101" t="s">
        <v>248</v>
      </c>
      <c r="G13" s="101" t="s">
        <v>256</v>
      </c>
      <c r="H13" s="101" t="s">
        <v>249</v>
      </c>
      <c r="I13" s="223"/>
      <c r="J13" s="195">
        <v>180</v>
      </c>
      <c r="K13" s="102"/>
      <c r="L13" s="103">
        <v>0.07</v>
      </c>
      <c r="M13" s="66">
        <f>K13*1.07</f>
        <v>0</v>
      </c>
      <c r="N13" s="69">
        <f>J13*K13</f>
        <v>0</v>
      </c>
      <c r="O13" s="69">
        <f>J13*M13</f>
        <v>0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</row>
    <row r="14" spans="12:15" s="24" customFormat="1" ht="18" customHeight="1">
      <c r="L14" s="24" t="s">
        <v>136</v>
      </c>
      <c r="N14" s="225">
        <f>SUM(N8:N13)</f>
        <v>0</v>
      </c>
      <c r="O14" s="225">
        <f>SUM(O8:O13)</f>
        <v>0</v>
      </c>
    </row>
    <row r="15" spans="11:15" ht="18" customHeight="1">
      <c r="K15" s="235"/>
      <c r="L15" s="24"/>
      <c r="M15" s="81"/>
      <c r="N15" s="229"/>
      <c r="O15" s="173"/>
    </row>
    <row r="19" spans="14:71" ht="15.75">
      <c r="N19" s="49"/>
      <c r="O19" s="172"/>
      <c r="P19" s="49"/>
      <c r="Q19" s="49"/>
      <c r="R19" s="49"/>
      <c r="S19" s="49"/>
      <c r="T19" s="49"/>
      <c r="U19" s="49"/>
      <c r="V19" s="49"/>
      <c r="W19" s="221"/>
      <c r="X19" s="49"/>
      <c r="Y19" s="222"/>
      <c r="Z19" s="165"/>
      <c r="AA19" s="166"/>
      <c r="AB19" s="166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</row>
  </sheetData>
  <mergeCells count="2">
    <mergeCell ref="B3:O3"/>
    <mergeCell ref="B5:O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colBreaks count="1" manualBreakCount="1">
    <brk id="1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13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7.7109375" style="0" customWidth="1"/>
    <col min="3" max="3" width="8.00390625" style="0" bestFit="1" customWidth="1"/>
    <col min="4" max="4" width="11.28125" style="0" bestFit="1" customWidth="1"/>
    <col min="7" max="7" width="10.57421875" style="0" customWidth="1"/>
    <col min="8" max="8" width="10.00390625" style="0" customWidth="1"/>
    <col min="10" max="10" width="5.57421875" style="0" bestFit="1" customWidth="1"/>
    <col min="14" max="15" width="13.421875" style="0" bestFit="1" customWidth="1"/>
  </cols>
  <sheetData>
    <row r="1" spans="1:55" s="9" customFormat="1" ht="18.75">
      <c r="A1" s="52"/>
      <c r="B1" s="237" t="s">
        <v>104</v>
      </c>
      <c r="C1" s="119"/>
      <c r="D1" s="120"/>
      <c r="E1" s="120"/>
      <c r="F1" s="121"/>
      <c r="G1" s="117"/>
      <c r="H1" s="117"/>
      <c r="I1" s="117"/>
      <c r="J1" s="122"/>
      <c r="K1" s="123"/>
      <c r="L1" s="109"/>
      <c r="M1" s="124"/>
      <c r="N1" s="8"/>
      <c r="O1" s="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</row>
    <row r="2" spans="1:55" s="9" customFormat="1" ht="12.75">
      <c r="A2" s="29"/>
      <c r="B2" s="118"/>
      <c r="C2" s="119"/>
      <c r="D2" s="120"/>
      <c r="E2" s="120"/>
      <c r="F2" s="121"/>
      <c r="G2" s="117"/>
      <c r="H2" s="117"/>
      <c r="I2" s="117"/>
      <c r="J2" s="122"/>
      <c r="K2" s="123"/>
      <c r="L2" s="109"/>
      <c r="M2" s="124"/>
      <c r="N2" s="8"/>
      <c r="O2" s="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s="9" customFormat="1" ht="15">
      <c r="A3" s="29"/>
      <c r="B3" s="278" t="s">
        <v>139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</row>
    <row r="4" spans="1:55" s="113" customFormat="1" ht="12.75">
      <c r="A4" s="29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</row>
    <row r="5" spans="2:55" s="30" customFormat="1" ht="38.25">
      <c r="B5" s="184" t="s">
        <v>26</v>
      </c>
      <c r="C5" s="184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</row>
    <row r="6" spans="1:55" s="30" customFormat="1" ht="18" customHeight="1">
      <c r="A6" s="30">
        <v>1</v>
      </c>
      <c r="B6" s="40"/>
      <c r="C6" s="129">
        <v>5</v>
      </c>
      <c r="D6" s="40" t="s">
        <v>10</v>
      </c>
      <c r="E6" s="59" t="s">
        <v>28</v>
      </c>
      <c r="F6" s="129" t="s">
        <v>144</v>
      </c>
      <c r="G6" s="60"/>
      <c r="H6" s="60"/>
      <c r="I6" s="40"/>
      <c r="J6" s="40">
        <v>360</v>
      </c>
      <c r="K6" s="115"/>
      <c r="L6" s="130"/>
      <c r="M6" s="115">
        <f aca="true" t="shared" si="0" ref="M6:M11">K6*1.07</f>
        <v>0</v>
      </c>
      <c r="N6" s="69">
        <f aca="true" t="shared" si="1" ref="N6:N11">J6*K6</f>
        <v>0</v>
      </c>
      <c r="O6" s="69">
        <f aca="true" t="shared" si="2" ref="O6:O11">J6*M6</f>
        <v>0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</row>
    <row r="7" spans="1:55" s="24" customFormat="1" ht="18" customHeight="1">
      <c r="A7" s="30">
        <v>2</v>
      </c>
      <c r="B7" s="40"/>
      <c r="C7" s="126" t="s">
        <v>6</v>
      </c>
      <c r="D7" s="40" t="s">
        <v>93</v>
      </c>
      <c r="E7" s="60" t="s">
        <v>48</v>
      </c>
      <c r="F7" s="126" t="s">
        <v>62</v>
      </c>
      <c r="G7" s="128"/>
      <c r="H7" s="128"/>
      <c r="I7" s="31"/>
      <c r="J7" s="40">
        <v>1008</v>
      </c>
      <c r="K7" s="115"/>
      <c r="L7" s="67"/>
      <c r="M7" s="115">
        <f t="shared" si="0"/>
        <v>0</v>
      </c>
      <c r="N7" s="69">
        <f t="shared" si="1"/>
        <v>0</v>
      </c>
      <c r="O7" s="69">
        <f t="shared" si="2"/>
        <v>0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</row>
    <row r="8" spans="1:55" s="24" customFormat="1" ht="18" customHeight="1">
      <c r="A8" s="30">
        <v>3</v>
      </c>
      <c r="B8" s="40"/>
      <c r="C8" s="126" t="s">
        <v>6</v>
      </c>
      <c r="D8" s="40" t="s">
        <v>140</v>
      </c>
      <c r="E8" s="60" t="s">
        <v>48</v>
      </c>
      <c r="F8" s="126" t="s">
        <v>62</v>
      </c>
      <c r="G8" s="128" t="s">
        <v>141</v>
      </c>
      <c r="H8" s="128"/>
      <c r="I8" s="31"/>
      <c r="J8" s="40">
        <v>504</v>
      </c>
      <c r="K8" s="115"/>
      <c r="L8" s="67"/>
      <c r="M8" s="115">
        <f t="shared" si="0"/>
        <v>0</v>
      </c>
      <c r="N8" s="69">
        <f t="shared" si="1"/>
        <v>0</v>
      </c>
      <c r="O8" s="69">
        <f t="shared" si="2"/>
        <v>0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</row>
    <row r="9" spans="1:55" s="24" customFormat="1" ht="18" customHeight="1">
      <c r="A9" s="30">
        <v>4</v>
      </c>
      <c r="B9" s="40"/>
      <c r="C9" s="126" t="s">
        <v>6</v>
      </c>
      <c r="D9" s="40" t="s">
        <v>142</v>
      </c>
      <c r="E9" s="60" t="s">
        <v>48</v>
      </c>
      <c r="F9" s="126" t="s">
        <v>62</v>
      </c>
      <c r="G9" s="128"/>
      <c r="H9" s="128"/>
      <c r="I9" s="31"/>
      <c r="J9" s="40">
        <v>504</v>
      </c>
      <c r="K9" s="115"/>
      <c r="L9" s="67"/>
      <c r="M9" s="115">
        <f t="shared" si="0"/>
        <v>0</v>
      </c>
      <c r="N9" s="69">
        <f t="shared" si="1"/>
        <v>0</v>
      </c>
      <c r="O9" s="69">
        <f t="shared" si="2"/>
        <v>0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</row>
    <row r="10" spans="1:55" s="24" customFormat="1" ht="18" customHeight="1">
      <c r="A10" s="30">
        <v>5</v>
      </c>
      <c r="B10" s="40"/>
      <c r="C10" s="126" t="s">
        <v>6</v>
      </c>
      <c r="D10" s="40" t="s">
        <v>143</v>
      </c>
      <c r="E10" s="60" t="s">
        <v>48</v>
      </c>
      <c r="F10" s="126" t="s">
        <v>62</v>
      </c>
      <c r="G10" s="128"/>
      <c r="H10" s="128"/>
      <c r="I10" s="31"/>
      <c r="J10" s="40">
        <v>504</v>
      </c>
      <c r="K10" s="115"/>
      <c r="L10" s="67"/>
      <c r="M10" s="115">
        <f t="shared" si="0"/>
        <v>0</v>
      </c>
      <c r="N10" s="69">
        <f t="shared" si="1"/>
        <v>0</v>
      </c>
      <c r="O10" s="69">
        <f t="shared" si="2"/>
        <v>0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</row>
    <row r="11" spans="1:55" s="24" customFormat="1" ht="18" customHeight="1">
      <c r="A11" s="30">
        <v>6</v>
      </c>
      <c r="B11" s="40"/>
      <c r="C11" s="126" t="s">
        <v>6</v>
      </c>
      <c r="D11" s="40" t="s">
        <v>142</v>
      </c>
      <c r="E11" s="60" t="s">
        <v>48</v>
      </c>
      <c r="F11" s="126" t="s">
        <v>62</v>
      </c>
      <c r="G11" s="128" t="s">
        <v>141</v>
      </c>
      <c r="H11" s="128"/>
      <c r="I11" s="31"/>
      <c r="J11" s="40">
        <v>504</v>
      </c>
      <c r="K11" s="115"/>
      <c r="L11" s="67"/>
      <c r="M11" s="115">
        <f t="shared" si="0"/>
        <v>0</v>
      </c>
      <c r="N11" s="69">
        <f t="shared" si="1"/>
        <v>0</v>
      </c>
      <c r="O11" s="69">
        <f t="shared" si="2"/>
        <v>0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</row>
    <row r="12" spans="1:55" s="24" customFormat="1" ht="18" customHeight="1">
      <c r="A12" s="30"/>
      <c r="B12" s="196"/>
      <c r="C12" s="197"/>
      <c r="D12" s="196"/>
      <c r="E12" s="196"/>
      <c r="F12" s="198"/>
      <c r="G12" s="131"/>
      <c r="H12" s="131"/>
      <c r="I12" s="131"/>
      <c r="J12" s="132"/>
      <c r="K12" s="199"/>
      <c r="L12" s="200" t="s">
        <v>30</v>
      </c>
      <c r="M12" s="201"/>
      <c r="N12" s="202">
        <f>SUM(N6:N11)</f>
        <v>0</v>
      </c>
      <c r="O12" s="202">
        <f>SUM(O6:O11)</f>
        <v>0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</row>
    <row r="13" spans="11:15" s="50" customFormat="1" ht="18" customHeight="1">
      <c r="K13" s="235"/>
      <c r="L13" s="24"/>
      <c r="M13" s="81"/>
      <c r="N13" s="229"/>
      <c r="O13" s="173"/>
    </row>
  </sheetData>
  <mergeCells count="1">
    <mergeCell ref="B3:O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Elżbieta Kałużna-Cebula&amp;Cstrona &amp;P z &amp;N&amp;RZatwierdził: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8.421875" style="0" customWidth="1"/>
    <col min="3" max="3" width="8.00390625" style="0" bestFit="1" customWidth="1"/>
    <col min="8" max="8" width="10.8515625" style="0" customWidth="1"/>
    <col min="14" max="15" width="11.28125" style="0" bestFit="1" customWidth="1"/>
  </cols>
  <sheetData>
    <row r="1" spans="1:15" s="9" customFormat="1" ht="18.75">
      <c r="A1" s="52"/>
      <c r="B1" s="237" t="s">
        <v>112</v>
      </c>
      <c r="C1" s="119"/>
      <c r="D1" s="120"/>
      <c r="E1" s="120"/>
      <c r="F1" s="121"/>
      <c r="G1" s="117"/>
      <c r="H1" s="117"/>
      <c r="I1" s="117"/>
      <c r="J1" s="122"/>
      <c r="K1" s="123"/>
      <c r="L1" s="109"/>
      <c r="M1" s="124"/>
      <c r="N1" s="8"/>
      <c r="O1" s="8"/>
    </row>
    <row r="2" spans="1:15" s="9" customFormat="1" ht="12.75">
      <c r="A2" s="29"/>
      <c r="B2" s="120"/>
      <c r="C2" s="121"/>
      <c r="D2" s="120"/>
      <c r="E2" s="120"/>
      <c r="F2" s="121"/>
      <c r="G2" s="117"/>
      <c r="H2" s="117"/>
      <c r="I2" s="117"/>
      <c r="J2" s="122"/>
      <c r="K2" s="123"/>
      <c r="L2" s="109"/>
      <c r="M2" s="124"/>
      <c r="N2" s="8"/>
      <c r="O2" s="8"/>
    </row>
    <row r="3" spans="1:15" s="9" customFormat="1" ht="15.75">
      <c r="A3" s="29"/>
      <c r="B3" s="280" t="s">
        <v>204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8"/>
      <c r="O3" s="8"/>
    </row>
    <row r="4" spans="1:15" s="28" customFormat="1" ht="23.25" customHeight="1">
      <c r="A4" s="27"/>
      <c r="B4" s="136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26"/>
      <c r="O4" s="26"/>
    </row>
    <row r="5" spans="2:15" s="192" customFormat="1" ht="51">
      <c r="B5" s="184" t="s">
        <v>26</v>
      </c>
      <c r="C5" s="184" t="s">
        <v>11</v>
      </c>
      <c r="D5" s="184" t="s">
        <v>35</v>
      </c>
      <c r="E5" s="175" t="s">
        <v>12</v>
      </c>
      <c r="F5" s="184" t="s">
        <v>22</v>
      </c>
      <c r="G5" s="184" t="s">
        <v>13</v>
      </c>
      <c r="H5" s="184" t="s">
        <v>23</v>
      </c>
      <c r="I5" s="184" t="s">
        <v>24</v>
      </c>
      <c r="J5" s="184" t="s">
        <v>25</v>
      </c>
      <c r="K5" s="185" t="s">
        <v>14</v>
      </c>
      <c r="L5" s="175" t="s">
        <v>17</v>
      </c>
      <c r="M5" s="185" t="s">
        <v>15</v>
      </c>
      <c r="N5" s="186" t="s">
        <v>16</v>
      </c>
      <c r="O5" s="186" t="s">
        <v>18</v>
      </c>
    </row>
    <row r="6" spans="1:15" s="24" customFormat="1" ht="18" customHeight="1">
      <c r="A6" s="30">
        <v>1</v>
      </c>
      <c r="B6" s="40"/>
      <c r="C6" s="126" t="s">
        <v>6</v>
      </c>
      <c r="D6" s="60" t="s">
        <v>10</v>
      </c>
      <c r="E6" s="60" t="s">
        <v>28</v>
      </c>
      <c r="F6" s="126" t="s">
        <v>205</v>
      </c>
      <c r="G6" s="128"/>
      <c r="H6" s="128"/>
      <c r="I6" s="211"/>
      <c r="J6" s="40">
        <v>120</v>
      </c>
      <c r="K6" s="115"/>
      <c r="L6" s="67"/>
      <c r="M6" s="115">
        <f>K6*1.07</f>
        <v>0</v>
      </c>
      <c r="N6" s="69">
        <f>J6*K6</f>
        <v>0</v>
      </c>
      <c r="O6" s="69">
        <f>J6*M6</f>
        <v>0</v>
      </c>
    </row>
    <row r="7" spans="1:15" s="24" customFormat="1" ht="18" customHeight="1">
      <c r="A7" s="30">
        <v>2</v>
      </c>
      <c r="B7" s="40"/>
      <c r="C7" s="126" t="s">
        <v>5</v>
      </c>
      <c r="D7" s="60" t="s">
        <v>10</v>
      </c>
      <c r="E7" s="60" t="s">
        <v>28</v>
      </c>
      <c r="F7" s="126" t="s">
        <v>68</v>
      </c>
      <c r="G7" s="128"/>
      <c r="H7" s="128"/>
      <c r="I7" s="211"/>
      <c r="J7" s="40">
        <v>360</v>
      </c>
      <c r="K7" s="115"/>
      <c r="L7" s="67"/>
      <c r="M7" s="115">
        <f>K7*1.07</f>
        <v>0</v>
      </c>
      <c r="N7" s="69">
        <f>J7*K7</f>
        <v>0</v>
      </c>
      <c r="O7" s="69">
        <f>J7*M7</f>
        <v>0</v>
      </c>
    </row>
    <row r="8" spans="1:15" s="24" customFormat="1" ht="18" customHeight="1">
      <c r="A8" s="30">
        <v>3</v>
      </c>
      <c r="B8" s="40"/>
      <c r="C8" s="126" t="s">
        <v>5</v>
      </c>
      <c r="D8" s="60" t="s">
        <v>57</v>
      </c>
      <c r="E8" s="60" t="s">
        <v>28</v>
      </c>
      <c r="F8" s="126" t="s">
        <v>205</v>
      </c>
      <c r="G8" s="128"/>
      <c r="H8" s="128"/>
      <c r="I8" s="211"/>
      <c r="J8" s="40">
        <v>120</v>
      </c>
      <c r="K8" s="115"/>
      <c r="L8" s="67"/>
      <c r="M8" s="115">
        <f>K8*1.07</f>
        <v>0</v>
      </c>
      <c r="N8" s="69">
        <f>J8*K8</f>
        <v>0</v>
      </c>
      <c r="O8" s="69">
        <f>J8*M8</f>
        <v>0</v>
      </c>
    </row>
    <row r="9" spans="1:15" s="24" customFormat="1" ht="18" customHeight="1">
      <c r="A9" s="30">
        <v>4</v>
      </c>
      <c r="B9" s="40"/>
      <c r="C9" s="126" t="s">
        <v>2</v>
      </c>
      <c r="D9" s="60" t="s">
        <v>10</v>
      </c>
      <c r="E9" s="60" t="s">
        <v>28</v>
      </c>
      <c r="F9" s="126" t="s">
        <v>68</v>
      </c>
      <c r="G9" s="128"/>
      <c r="H9" s="128"/>
      <c r="I9" s="211"/>
      <c r="J9" s="40">
        <v>360</v>
      </c>
      <c r="K9" s="115"/>
      <c r="L9" s="67"/>
      <c r="M9" s="115">
        <f>K9*1.07</f>
        <v>0</v>
      </c>
      <c r="N9" s="69">
        <f>J9*K9</f>
        <v>0</v>
      </c>
      <c r="O9" s="69">
        <f>J9*M9</f>
        <v>0</v>
      </c>
    </row>
    <row r="10" spans="1:15" s="24" customFormat="1" ht="18" customHeight="1">
      <c r="A10" s="30"/>
      <c r="B10" s="196"/>
      <c r="C10" s="198"/>
      <c r="D10" s="196"/>
      <c r="E10" s="196"/>
      <c r="F10" s="198"/>
      <c r="G10" s="131"/>
      <c r="H10" s="131"/>
      <c r="I10" s="131"/>
      <c r="J10" s="132"/>
      <c r="K10" s="199"/>
      <c r="L10" s="200" t="s">
        <v>30</v>
      </c>
      <c r="M10" s="201"/>
      <c r="N10" s="202">
        <f>SUM(N6:N9)</f>
        <v>0</v>
      </c>
      <c r="O10" s="202">
        <f>SUM(O6:O9)</f>
        <v>0</v>
      </c>
    </row>
    <row r="11" spans="11:15" ht="18" customHeight="1">
      <c r="K11" s="235"/>
      <c r="L11" s="24"/>
      <c r="M11" s="81"/>
      <c r="N11" s="229"/>
      <c r="O11" s="173"/>
    </row>
  </sheetData>
  <mergeCells count="1">
    <mergeCell ref="B3:M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headerFooter alignWithMargins="0">
    <oddHeader>&amp;LEZ/ZP/30/2009&amp;C&amp;F&amp;RKielce, dn. 2009-04-14</oddHeader>
    <oddFooter>&amp;LOpracował: Elzbieta Kałużna-Cebula&amp;Cstrona &amp;P z &amp;N&amp;RZatwierdził: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as_ekspedycja</dc:creator>
  <cp:keywords/>
  <dc:description/>
  <cp:lastModifiedBy>as_ekspedycja</cp:lastModifiedBy>
  <cp:lastPrinted>2009-04-14T12:15:56Z</cp:lastPrinted>
  <dcterms:created xsi:type="dcterms:W3CDTF">2009-03-30T07:41:23Z</dcterms:created>
  <dcterms:modified xsi:type="dcterms:W3CDTF">2009-04-14T12:27:39Z</dcterms:modified>
  <cp:category/>
  <cp:version/>
  <cp:contentType/>
  <cp:contentStatus/>
</cp:coreProperties>
</file>